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PROG. OBN. DEDINY - 2019\VV (CP)- Aby lúčka bola zelená\"/>
    </mc:Choice>
  </mc:AlternateContent>
  <bookViews>
    <workbookView xWindow="0" yWindow="0" windowWidth="25200" windowHeight="12675" activeTab="13"/>
  </bookViews>
  <sheets>
    <sheet name="Rekapitulácia" sheetId="1" r:id="rId1"/>
    <sheet name="Krycí list stavby" sheetId="2" state="veryHidden" r:id="rId2"/>
    <sheet name="Kryci_list 3479" sheetId="3" state="veryHidden" r:id="rId3"/>
    <sheet name="Rekap 3479" sheetId="4" state="veryHidden" r:id="rId4"/>
    <sheet name="SO 3479" sheetId="5" r:id="rId5"/>
    <sheet name="Kryci_list 3480" sheetId="6" state="veryHidden" r:id="rId6"/>
    <sheet name="Rekap 3480" sheetId="7" state="veryHidden" r:id="rId7"/>
    <sheet name="SO 3480" sheetId="8" r:id="rId8"/>
    <sheet name="Kryci_list 3481" sheetId="9" state="veryHidden" r:id="rId9"/>
    <sheet name="Rekap 3481" sheetId="10" state="veryHidden" r:id="rId10"/>
    <sheet name="SO 3481" sheetId="11" r:id="rId11"/>
    <sheet name="Kryci_list 3482" sheetId="12" state="veryHidden" r:id="rId12"/>
    <sheet name="Rekap 3482" sheetId="13" state="veryHidden" r:id="rId13"/>
    <sheet name="SO 3482" sheetId="14" r:id="rId14"/>
  </sheets>
  <definedNames>
    <definedName name="_xlnm.Print_Titles" localSheetId="3">'Rekap 3479'!$9:$9</definedName>
    <definedName name="_xlnm.Print_Titles" localSheetId="6">'Rekap 3480'!$9:$9</definedName>
    <definedName name="_xlnm.Print_Titles" localSheetId="9">'Rekap 3481'!$9:$9</definedName>
    <definedName name="_xlnm.Print_Titles" localSheetId="12">'Rekap 3482'!$9:$9</definedName>
    <definedName name="_xlnm.Print_Titles" localSheetId="4">'SO 3479'!$8:$8</definedName>
    <definedName name="_xlnm.Print_Titles" localSheetId="7">'SO 3480'!$8:$8</definedName>
    <definedName name="_xlnm.Print_Titles" localSheetId="10">'SO 3481'!$8:$8</definedName>
    <definedName name="_xlnm.Print_Titles" localSheetId="13">'SO 3482'!$8:$8</definedName>
  </definedNames>
  <calcPr calcId="152511"/>
</workbook>
</file>

<file path=xl/calcChain.xml><?xml version="1.0" encoding="utf-8"?>
<calcChain xmlns="http://schemas.openxmlformats.org/spreadsheetml/2006/main">
  <c r="M16" i="8" l="1"/>
  <c r="L16" i="8"/>
  <c r="K16" i="8"/>
  <c r="J16" i="8"/>
  <c r="I16" i="8"/>
  <c r="M15" i="8"/>
  <c r="L15" i="8"/>
  <c r="K15" i="8"/>
  <c r="J15" i="8"/>
  <c r="I15" i="8"/>
  <c r="M14" i="8"/>
  <c r="L14" i="8"/>
  <c r="K14" i="8"/>
  <c r="J14" i="8"/>
  <c r="I14" i="8"/>
  <c r="M13" i="8"/>
  <c r="L13" i="8"/>
  <c r="K13" i="8"/>
  <c r="J13" i="8"/>
  <c r="I13" i="8"/>
  <c r="M12" i="8"/>
  <c r="L12" i="8"/>
  <c r="K12" i="8"/>
  <c r="J12" i="8"/>
  <c r="I12" i="8"/>
  <c r="M11" i="8"/>
  <c r="L11" i="8"/>
  <c r="K11" i="8"/>
  <c r="J11" i="8"/>
  <c r="I11" i="8"/>
  <c r="L25" i="8"/>
  <c r="K25" i="8"/>
  <c r="J25" i="8"/>
  <c r="M25" i="8"/>
  <c r="L26" i="8"/>
  <c r="K26" i="8"/>
  <c r="J26" i="8"/>
  <c r="M26" i="8"/>
  <c r="L27" i="8"/>
  <c r="K27" i="8"/>
  <c r="J27" i="8"/>
  <c r="M27" i="8"/>
  <c r="L28" i="8"/>
  <c r="K28" i="8"/>
  <c r="J28" i="8"/>
  <c r="M28" i="8"/>
  <c r="L29" i="8"/>
  <c r="K29" i="8"/>
  <c r="J29" i="8"/>
  <c r="M29" i="8"/>
  <c r="L18" i="8"/>
  <c r="K18" i="8"/>
  <c r="J18" i="8"/>
  <c r="M18" i="8"/>
  <c r="L19" i="8"/>
  <c r="K19" i="8"/>
  <c r="J19" i="8"/>
  <c r="M19" i="8"/>
  <c r="L20" i="8"/>
  <c r="K20" i="8"/>
  <c r="J20" i="8"/>
  <c r="M20" i="8"/>
  <c r="L21" i="8"/>
  <c r="K21" i="8"/>
  <c r="J21" i="8"/>
  <c r="M21" i="8"/>
  <c r="L22" i="8"/>
  <c r="K22" i="8"/>
  <c r="J22" i="8"/>
  <c r="M22" i="8"/>
  <c r="L24" i="8"/>
  <c r="K24" i="8"/>
  <c r="J24" i="8"/>
  <c r="M24" i="8"/>
  <c r="L30" i="8"/>
  <c r="K30" i="8"/>
  <c r="J30" i="8"/>
  <c r="M30" i="8"/>
  <c r="L31" i="8"/>
  <c r="K31" i="8"/>
  <c r="J31" i="8"/>
  <c r="M31" i="8"/>
  <c r="I25" i="8" l="1"/>
  <c r="I26" i="8"/>
  <c r="I27" i="8"/>
  <c r="I28" i="8"/>
  <c r="I29" i="8"/>
  <c r="I18" i="8"/>
  <c r="I19" i="8"/>
  <c r="I20" i="8"/>
  <c r="I21" i="8"/>
  <c r="I22" i="8"/>
  <c r="I24" i="8"/>
  <c r="I30" i="8"/>
  <c r="I31" i="8"/>
  <c r="F18" i="2" l="1"/>
  <c r="E18" i="2"/>
  <c r="D18" i="2"/>
  <c r="F17" i="2"/>
  <c r="E17" i="2"/>
  <c r="D17" i="2"/>
  <c r="F13" i="1"/>
  <c r="J16" i="2" s="1"/>
  <c r="Z25" i="14"/>
  <c r="J17" i="12" s="1"/>
  <c r="S22" i="14"/>
  <c r="E12" i="13" s="1"/>
  <c r="V22" i="14"/>
  <c r="F12" i="13" s="1"/>
  <c r="K21" i="14"/>
  <c r="J21" i="14"/>
  <c r="M21" i="14"/>
  <c r="M22" i="14" s="1"/>
  <c r="C12" i="13" s="1"/>
  <c r="L21" i="14"/>
  <c r="L22" i="14" s="1"/>
  <c r="B12" i="13" s="1"/>
  <c r="I21" i="14"/>
  <c r="I22" i="14" s="1"/>
  <c r="D12" i="13" s="1"/>
  <c r="S18" i="14"/>
  <c r="V18" i="14"/>
  <c r="K17" i="14"/>
  <c r="J17" i="14"/>
  <c r="M17" i="14"/>
  <c r="L17" i="14"/>
  <c r="I17" i="14"/>
  <c r="K16" i="14"/>
  <c r="J16" i="14"/>
  <c r="M16" i="14"/>
  <c r="L16" i="14"/>
  <c r="I16" i="14"/>
  <c r="K15" i="14"/>
  <c r="J15" i="14"/>
  <c r="M15" i="14"/>
  <c r="L15" i="14"/>
  <c r="I15" i="14"/>
  <c r="K14" i="14"/>
  <c r="J14" i="14"/>
  <c r="M14" i="14"/>
  <c r="L14" i="14"/>
  <c r="I14" i="14"/>
  <c r="K13" i="14"/>
  <c r="J13" i="14"/>
  <c r="M13" i="14"/>
  <c r="L13" i="14"/>
  <c r="I13" i="14"/>
  <c r="K12" i="14"/>
  <c r="J12" i="14"/>
  <c r="M12" i="14"/>
  <c r="L12" i="14"/>
  <c r="I12" i="14"/>
  <c r="K11" i="14"/>
  <c r="J11" i="14"/>
  <c r="M11" i="14"/>
  <c r="L11" i="14"/>
  <c r="I11" i="14"/>
  <c r="Z20" i="11"/>
  <c r="J17" i="9" s="1"/>
  <c r="J20" i="9" s="1"/>
  <c r="V19" i="11"/>
  <c r="V20" i="11" s="1"/>
  <c r="F14" i="10" s="1"/>
  <c r="S17" i="11"/>
  <c r="E11" i="10" s="1"/>
  <c r="V17" i="11"/>
  <c r="F11" i="10" s="1"/>
  <c r="K16" i="11"/>
  <c r="J16" i="11"/>
  <c r="M16" i="11"/>
  <c r="L16" i="11"/>
  <c r="I16" i="11"/>
  <c r="K15" i="11"/>
  <c r="J15" i="11"/>
  <c r="M15" i="11"/>
  <c r="L15" i="11"/>
  <c r="I15" i="11"/>
  <c r="K14" i="11"/>
  <c r="J14" i="11"/>
  <c r="M14" i="11"/>
  <c r="L14" i="11"/>
  <c r="I14" i="11"/>
  <c r="K13" i="11"/>
  <c r="J13" i="11"/>
  <c r="M13" i="11"/>
  <c r="L13" i="11"/>
  <c r="I13" i="11"/>
  <c r="K12" i="11"/>
  <c r="J12" i="11"/>
  <c r="M12" i="11"/>
  <c r="L12" i="11"/>
  <c r="I12" i="11"/>
  <c r="K11" i="11"/>
  <c r="J11" i="11"/>
  <c r="M11" i="11"/>
  <c r="L11" i="11"/>
  <c r="I11" i="11"/>
  <c r="Z36" i="8"/>
  <c r="J17" i="6" s="1"/>
  <c r="J20" i="6" s="1"/>
  <c r="S33" i="8"/>
  <c r="V33" i="8"/>
  <c r="F11" i="7" s="1"/>
  <c r="K32" i="8"/>
  <c r="K36" i="8" s="1"/>
  <c r="K10" i="1" s="1"/>
  <c r="J32" i="8"/>
  <c r="M32" i="8"/>
  <c r="H33" i="8" s="1"/>
  <c r="L32" i="8"/>
  <c r="I32" i="8"/>
  <c r="I33" i="8" s="1"/>
  <c r="Z28" i="5"/>
  <c r="J17" i="3" s="1"/>
  <c r="J20" i="3" s="1"/>
  <c r="S25" i="5"/>
  <c r="E13" i="4" s="1"/>
  <c r="V25" i="5"/>
  <c r="F13" i="4" s="1"/>
  <c r="K24" i="5"/>
  <c r="J24" i="5"/>
  <c r="M24" i="5"/>
  <c r="M25" i="5" s="1"/>
  <c r="C13" i="4" s="1"/>
  <c r="L24" i="5"/>
  <c r="L25" i="5" s="1"/>
  <c r="B13" i="4" s="1"/>
  <c r="I24" i="5"/>
  <c r="I25" i="5" s="1"/>
  <c r="D13" i="4" s="1"/>
  <c r="V21" i="5"/>
  <c r="F12" i="4" s="1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S21" i="5" s="1"/>
  <c r="E12" i="4" s="1"/>
  <c r="M18" i="5"/>
  <c r="M21" i="5" s="1"/>
  <c r="C12" i="4" s="1"/>
  <c r="L18" i="5"/>
  <c r="I18" i="5"/>
  <c r="I21" i="5" s="1"/>
  <c r="D12" i="4" s="1"/>
  <c r="S15" i="5"/>
  <c r="V15" i="5"/>
  <c r="K14" i="5"/>
  <c r="J14" i="5"/>
  <c r="M14" i="5"/>
  <c r="L14" i="5"/>
  <c r="I14" i="5"/>
  <c r="K13" i="5"/>
  <c r="J13" i="5"/>
  <c r="M13" i="5"/>
  <c r="L13" i="5"/>
  <c r="I13" i="5"/>
  <c r="K12" i="5"/>
  <c r="J12" i="5"/>
  <c r="M12" i="5"/>
  <c r="L12" i="5"/>
  <c r="I12" i="5"/>
  <c r="K11" i="5"/>
  <c r="K28" i="5" s="1"/>
  <c r="K9" i="1" s="1"/>
  <c r="J11" i="5"/>
  <c r="M11" i="5"/>
  <c r="L11" i="5"/>
  <c r="I11" i="5"/>
  <c r="K20" i="11" l="1"/>
  <c r="K11" i="1" s="1"/>
  <c r="F12" i="10"/>
  <c r="I30" i="9"/>
  <c r="J30" i="9" s="1"/>
  <c r="I15" i="5"/>
  <c r="D11" i="4" s="1"/>
  <c r="I30" i="12"/>
  <c r="J30" i="12" s="1"/>
  <c r="G18" i="14"/>
  <c r="E12" i="1"/>
  <c r="J20" i="12"/>
  <c r="H22" i="14"/>
  <c r="I18" i="14"/>
  <c r="D11" i="13" s="1"/>
  <c r="K25" i="14"/>
  <c r="K12" i="1" s="1"/>
  <c r="L18" i="14"/>
  <c r="B11" i="13" s="1"/>
  <c r="I30" i="6"/>
  <c r="J30" i="6" s="1"/>
  <c r="V35" i="8"/>
  <c r="V36" i="8" s="1"/>
  <c r="F14" i="7" s="1"/>
  <c r="L21" i="5"/>
  <c r="B12" i="4" s="1"/>
  <c r="H25" i="5"/>
  <c r="I30" i="3"/>
  <c r="J30" i="3" s="1"/>
  <c r="H15" i="5"/>
  <c r="H21" i="5"/>
  <c r="E9" i="1"/>
  <c r="E10" i="1"/>
  <c r="E11" i="1"/>
  <c r="M33" i="8"/>
  <c r="H35" i="8" s="1"/>
  <c r="I24" i="14"/>
  <c r="D13" i="13" s="1"/>
  <c r="F16" i="12" s="1"/>
  <c r="F23" i="12" s="1"/>
  <c r="F11" i="13"/>
  <c r="M18" i="14"/>
  <c r="C11" i="13" s="1"/>
  <c r="E11" i="13"/>
  <c r="G22" i="14"/>
  <c r="S24" i="14"/>
  <c r="E13" i="13" s="1"/>
  <c r="H18" i="14"/>
  <c r="V24" i="14"/>
  <c r="F13" i="13" s="1"/>
  <c r="M17" i="11"/>
  <c r="C11" i="10" s="1"/>
  <c r="L17" i="11"/>
  <c r="B11" i="10" s="1"/>
  <c r="G17" i="11"/>
  <c r="G19" i="11"/>
  <c r="S19" i="11"/>
  <c r="E12" i="10" s="1"/>
  <c r="I17" i="11"/>
  <c r="D11" i="10" s="1"/>
  <c r="H17" i="11"/>
  <c r="E11" i="7"/>
  <c r="G33" i="8"/>
  <c r="D11" i="7"/>
  <c r="S35" i="8"/>
  <c r="E12" i="7" s="1"/>
  <c r="I35" i="8"/>
  <c r="D12" i="7" s="1"/>
  <c r="F16" i="6" s="1"/>
  <c r="L33" i="8"/>
  <c r="B11" i="7" s="1"/>
  <c r="I27" i="5"/>
  <c r="D14" i="4" s="1"/>
  <c r="F16" i="3" s="1"/>
  <c r="J23" i="3" s="1"/>
  <c r="G15" i="5"/>
  <c r="F11" i="4"/>
  <c r="G21" i="5"/>
  <c r="M15" i="5"/>
  <c r="C11" i="4" s="1"/>
  <c r="E11" i="4"/>
  <c r="G25" i="5"/>
  <c r="S27" i="5"/>
  <c r="E14" i="4" s="1"/>
  <c r="L15" i="5"/>
  <c r="B11" i="4" s="1"/>
  <c r="V27" i="5"/>
  <c r="F14" i="4" s="1"/>
  <c r="S20" i="11" l="1"/>
  <c r="E14" i="10" s="1"/>
  <c r="F22" i="12"/>
  <c r="G24" i="14"/>
  <c r="F24" i="12"/>
  <c r="L24" i="14"/>
  <c r="B13" i="13" s="1"/>
  <c r="D16" i="12" s="1"/>
  <c r="I25" i="14"/>
  <c r="H24" i="14"/>
  <c r="S25" i="14"/>
  <c r="E15" i="13" s="1"/>
  <c r="F12" i="7"/>
  <c r="M35" i="8"/>
  <c r="C12" i="7" s="1"/>
  <c r="E16" i="6" s="1"/>
  <c r="C11" i="7"/>
  <c r="H27" i="5"/>
  <c r="V28" i="5"/>
  <c r="F16" i="4" s="1"/>
  <c r="M27" i="5"/>
  <c r="C14" i="4" s="1"/>
  <c r="E16" i="3" s="1"/>
  <c r="E13" i="1"/>
  <c r="J17" i="2" s="1"/>
  <c r="J23" i="6"/>
  <c r="J23" i="12"/>
  <c r="J24" i="12"/>
  <c r="F20" i="12"/>
  <c r="J22" i="12"/>
  <c r="V25" i="14"/>
  <c r="F15" i="13" s="1"/>
  <c r="M24" i="14"/>
  <c r="I19" i="11"/>
  <c r="L19" i="11"/>
  <c r="B12" i="10" s="1"/>
  <c r="D16" i="9" s="1"/>
  <c r="H19" i="11"/>
  <c r="M19" i="11"/>
  <c r="L35" i="8"/>
  <c r="B12" i="7" s="1"/>
  <c r="D16" i="6" s="1"/>
  <c r="G35" i="8"/>
  <c r="I36" i="8"/>
  <c r="B10" i="1" s="1"/>
  <c r="G10" i="1" s="1"/>
  <c r="S36" i="8"/>
  <c r="E14" i="7" s="1"/>
  <c r="J22" i="6"/>
  <c r="J24" i="6"/>
  <c r="F20" i="6"/>
  <c r="F23" i="6"/>
  <c r="F24" i="6"/>
  <c r="F22" i="6"/>
  <c r="L27" i="5"/>
  <c r="B14" i="4" s="1"/>
  <c r="D16" i="3" s="1"/>
  <c r="G27" i="5"/>
  <c r="M28" i="5"/>
  <c r="C16" i="4" s="1"/>
  <c r="I28" i="5"/>
  <c r="B9" i="1" s="1"/>
  <c r="G9" i="1" s="1"/>
  <c r="F22" i="3"/>
  <c r="G28" i="5"/>
  <c r="C9" i="1" s="1"/>
  <c r="S28" i="5"/>
  <c r="E16" i="4" s="1"/>
  <c r="L28" i="5"/>
  <c r="B16" i="4" s="1"/>
  <c r="J24" i="3"/>
  <c r="J22" i="3"/>
  <c r="F20" i="3"/>
  <c r="F24" i="3"/>
  <c r="F23" i="3"/>
  <c r="H28" i="5" l="1"/>
  <c r="D9" i="1" s="1"/>
  <c r="D15" i="13"/>
  <c r="B12" i="1"/>
  <c r="G12" i="1" s="1"/>
  <c r="L20" i="11"/>
  <c r="B14" i="10" s="1"/>
  <c r="G25" i="14"/>
  <c r="C12" i="1" s="1"/>
  <c r="L25" i="14"/>
  <c r="B15" i="13" s="1"/>
  <c r="D16" i="2"/>
  <c r="G36" i="8"/>
  <c r="C10" i="1" s="1"/>
  <c r="M36" i="8"/>
  <c r="C14" i="7" s="1"/>
  <c r="H36" i="8"/>
  <c r="D10" i="1" s="1"/>
  <c r="D16" i="4"/>
  <c r="J26" i="6"/>
  <c r="D14" i="7"/>
  <c r="C13" i="13"/>
  <c r="E16" i="12" s="1"/>
  <c r="M25" i="14"/>
  <c r="C15" i="13" s="1"/>
  <c r="H25" i="14"/>
  <c r="D12" i="1" s="1"/>
  <c r="J26" i="12"/>
  <c r="C12" i="10"/>
  <c r="E16" i="9" s="1"/>
  <c r="E16" i="2" s="1"/>
  <c r="M20" i="11"/>
  <c r="C14" i="10" s="1"/>
  <c r="H20" i="11"/>
  <c r="D11" i="1" s="1"/>
  <c r="G20" i="11"/>
  <c r="C11" i="1" s="1"/>
  <c r="D12" i="10"/>
  <c r="F16" i="9" s="1"/>
  <c r="F16" i="2" s="1"/>
  <c r="F20" i="2" s="1"/>
  <c r="I20" i="11"/>
  <c r="B11" i="1" s="1"/>
  <c r="G11" i="1" s="1"/>
  <c r="L36" i="8"/>
  <c r="B14" i="7" s="1"/>
  <c r="J26" i="3"/>
  <c r="D13" i="1" l="1"/>
  <c r="J18" i="2" s="1"/>
  <c r="J20" i="2" s="1"/>
  <c r="J28" i="3"/>
  <c r="J28" i="12"/>
  <c r="I29" i="12" s="1"/>
  <c r="J29" i="12" s="1"/>
  <c r="J31" i="12" s="1"/>
  <c r="D14" i="10"/>
  <c r="J28" i="6"/>
  <c r="I29" i="6" s="1"/>
  <c r="J29" i="6" s="1"/>
  <c r="J31" i="6" s="1"/>
  <c r="B13" i="1"/>
  <c r="J24" i="9"/>
  <c r="J24" i="2" s="1"/>
  <c r="J23" i="9"/>
  <c r="J23" i="2" s="1"/>
  <c r="F24" i="9"/>
  <c r="F24" i="2" s="1"/>
  <c r="F22" i="9"/>
  <c r="F22" i="2" s="1"/>
  <c r="F23" i="9"/>
  <c r="F23" i="2" s="1"/>
  <c r="J22" i="9"/>
  <c r="F20" i="9"/>
  <c r="I29" i="3"/>
  <c r="J29" i="3" s="1"/>
  <c r="J31" i="3" s="1"/>
  <c r="J26" i="9" l="1"/>
  <c r="J22" i="2"/>
  <c r="J26" i="2" s="1"/>
  <c r="J28" i="2" s="1"/>
  <c r="J28" i="9" l="1"/>
  <c r="I29" i="9" s="1"/>
  <c r="J29" i="9" s="1"/>
  <c r="J31" i="9" s="1"/>
  <c r="G13" i="1" l="1"/>
  <c r="C13" i="1"/>
  <c r="B14" i="1" l="1"/>
  <c r="G14" i="1" l="1"/>
  <c r="I29" i="2"/>
  <c r="J29" i="2" s="1"/>
  <c r="B15" i="1"/>
  <c r="G15" i="1" l="1"/>
  <c r="G16" i="1" s="1"/>
  <c r="I30" i="2"/>
  <c r="J30" i="2" s="1"/>
  <c r="J31" i="2" s="1"/>
</calcChain>
</file>

<file path=xl/sharedStrings.xml><?xml version="1.0" encoding="utf-8"?>
<sst xmlns="http://schemas.openxmlformats.org/spreadsheetml/2006/main" count="680" uniqueCount="192">
  <si>
    <t>Rekapitulácia rozpočtu</t>
  </si>
  <si>
    <t>Stavba Aby Lúčka bola zelená, Obec Lúčka, okr. Svidník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</si>
  <si>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</si>
  <si>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</si>
  <si>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</si>
  <si>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</si>
  <si>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</si>
  <si>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</si>
  <si>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Kompl.čin.</t>
  </si>
  <si>
    <t>Ost. náklady</t>
  </si>
  <si>
    <t>Cena</t>
  </si>
  <si>
    <t>Terénne úpravy</t>
  </si>
  <si>
    <t>Výsadba zelene</t>
  </si>
  <si>
    <t>Osadenie prvkov drobnej architektúry</t>
  </si>
  <si>
    <t>Sadové úpravy</t>
  </si>
  <si>
    <t>Krycí list rozpočtu</t>
  </si>
  <si>
    <t xml:space="preserve">Miesto:  </t>
  </si>
  <si>
    <t>Objekt Terénne úpravy</t>
  </si>
  <si>
    <t xml:space="preserve">Ks: </t>
  </si>
  <si>
    <t xml:space="preserve">Zákazka: </t>
  </si>
  <si>
    <t xml:space="preserve">Spracoval: </t>
  </si>
  <si>
    <t xml:space="preserve">Dňa </t>
  </si>
  <si>
    <t>15. 5. 2019</t>
  </si>
  <si>
    <t>Odberateľ: Obec Lúčka, okr. Svidník</t>
  </si>
  <si>
    <t xml:space="preserve">Projektant: </t>
  </si>
  <si>
    <t>Dodávateľ: Záhradníctvo SADEX, s.r.o., Prešov</t>
  </si>
  <si>
    <t xml:space="preserve">IČO: </t>
  </si>
  <si>
    <t xml:space="preserve">DIČ: </t>
  </si>
  <si>
    <t>IČO: 44 687 281</t>
  </si>
  <si>
    <t>DIČ: 2022792849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</si>
  <si>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</si>
  <si>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</si>
  <si>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</si>
  <si>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</si>
  <si>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</si>
  <si>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</si>
  <si>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</si>
  <si>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</si>
  <si>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</si>
  <si>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</si>
  <si>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</si>
  <si>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</si>
  <si>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</si>
  <si>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</si>
  <si>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</si>
  <si>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</si>
  <si>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</si>
  <si>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</si>
  <si>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</si>
  <si>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</si>
  <si>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</si>
  <si>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</si>
  <si>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</si>
  <si>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</si>
  <si>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</si>
  <si>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</si>
  <si>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</si>
  <si>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</si>
  <si>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</si>
  <si>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</si>
  <si>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</si>
  <si>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</si>
  <si>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</si>
  <si>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</si>
  <si>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</si>
  <si>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</si>
  <si>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 5. 2019</t>
  </si>
  <si>
    <t>Prehľad rozpočtových nákladov</t>
  </si>
  <si>
    <t>Práce HSV</t>
  </si>
  <si>
    <t>ZEMNÉ PRÁCE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</si>
  <si>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</si>
  <si>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</si>
  <si>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</si>
  <si>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</si>
  <si>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</si>
  <si>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</si>
  <si>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</si>
  <si>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</si>
  <si>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</si>
  <si>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</si>
  <si>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</si>
  <si>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</si>
  <si>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</si>
  <si>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</si>
  <si>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 xml:space="preserve">  1/A 1</t>
  </si>
  <si>
    <t xml:space="preserve"> 122201101</t>
  </si>
  <si>
    <t>Odkopávky a prekopávky nezapažené s prehod. do 3 m alebo nalož. v hornine 3 do 100 m3</t>
  </si>
  <si>
    <t>m3</t>
  </si>
  <si>
    <t xml:space="preserve"> 122201109</t>
  </si>
  <si>
    <t>Príplatok k cenám za lepivosť horniny</t>
  </si>
  <si>
    <t xml:space="preserve"> 162401122</t>
  </si>
  <si>
    <t>Vodorovné premiestnenie výkopku do 1000 m3 z horniny triedy 1 až 4 po spevnenej ceste na vzdialenosť do 2000 m</t>
  </si>
  <si>
    <t xml:space="preserve"> 171201202</t>
  </si>
  <si>
    <t>Uloženie sypaniny na skládky nad 100 do 1000 m3</t>
  </si>
  <si>
    <t>221/A 1</t>
  </si>
  <si>
    <t xml:space="preserve"> 451577877</t>
  </si>
  <si>
    <t>Podklad pod dlažbu v ploche vodorovnej alebo v sklone do 1:5 hr. od 30 do 100 mm zo štrkopiesku</t>
  </si>
  <si>
    <t>m2</t>
  </si>
  <si>
    <t xml:space="preserve"> 935112211</t>
  </si>
  <si>
    <t>Osadenie priekopového žľabu z betónových priekopových tvárnic šírky od 50 cm do 80 cm s vyplnením maltou MC do lôžka z betónu hrúbky 10 cm</t>
  </si>
  <si>
    <t>m</t>
  </si>
  <si>
    <t>S/S70</t>
  </si>
  <si>
    <t xml:space="preserve"> 5922750700</t>
  </si>
  <si>
    <t>Tvárnica priekopová a melioračná-betónová žľabovka TBM 25/50</t>
  </si>
  <si>
    <t>KUS</t>
  </si>
  <si>
    <t xml:space="preserve"> 998223011</t>
  </si>
  <si>
    <t>Presun hmôt pre pozemné komunikácie s krytom dláždeným (822 2.3, 822 5.3) akejkoľvek dĺžky objektu</t>
  </si>
  <si>
    <t>t</t>
  </si>
  <si>
    <t>Objekt Výsadba zelene</t>
  </si>
  <si>
    <t>P/PE</t>
  </si>
  <si>
    <t xml:space="preserve"> 001801312</t>
  </si>
  <si>
    <t>ks</t>
  </si>
  <si>
    <t>Objekt Osadenie prvkov drobnej architektúry</t>
  </si>
  <si>
    <t>ZVISLÉ KONŠTRUKCIE</t>
  </si>
  <si>
    <t>R/RE</t>
  </si>
  <si>
    <t>Osadenie lavičky parkovej + spodná stavba</t>
  </si>
  <si>
    <t xml:space="preserve">Lavička parková </t>
  </si>
  <si>
    <t>R/R 0</t>
  </si>
  <si>
    <t>Osadenie odpadového koša + spodná stavba</t>
  </si>
  <si>
    <t xml:space="preserve"> ks</t>
  </si>
  <si>
    <t xml:space="preserve">Odpadový kôš </t>
  </si>
  <si>
    <t>750/A05</t>
  </si>
  <si>
    <t xml:space="preserve"> 757110391</t>
  </si>
  <si>
    <t xml:space="preserve">Montáž informačnej tabule </t>
  </si>
  <si>
    <t xml:space="preserve"> 210205004</t>
  </si>
  <si>
    <t xml:space="preserve">Informačná tabuľa </t>
  </si>
  <si>
    <t>kus</t>
  </si>
  <si>
    <t>Objekt Sadové úpravy</t>
  </si>
  <si>
    <t>231/A 2</t>
  </si>
  <si>
    <t xml:space="preserve"> 183101113</t>
  </si>
  <si>
    <t>Hĺbenie jamiek v hornine 1-4 bez výmeny pôdy,s nalož.prebyt.zem.na dopr.prostr.v rov.alebo na svahu do 1:5 obj.od 0,02 do 0,05m3</t>
  </si>
  <si>
    <t xml:space="preserve"> 183101114</t>
  </si>
  <si>
    <t>Hĺbenie jamiek v hornine 1-4 bez výmeny pôdy,s nalož.prebyt.zem.na dopr.prostr.v rov.alebo na svahu do 1:5 obj.od 0,05 do 0,125m3</t>
  </si>
  <si>
    <t xml:space="preserve"> 183101115</t>
  </si>
  <si>
    <t>Hľbenie jamiek v hornine 1-4 bez výmeny pôdy,s nalož.prebyt.zem.na dopr.prostr. rov.alebo na svahu do 1:5 , objemu nad 0,125 do 0,40 m3</t>
  </si>
  <si>
    <t xml:space="preserve"> 184102111</t>
  </si>
  <si>
    <t>Výsadba drevín s balom do predom vyhĺbenej jamky so zaliatím v rovine alebo na svahu do 1:5 priem.balu od 100 do 200mm</t>
  </si>
  <si>
    <t xml:space="preserve"> 184102112</t>
  </si>
  <si>
    <t>Výsadba drevín s balom do predom vyhĺbenej jamky so zaliatím v rovine alebo na svahu do 1:5 priem.balu od 200 do 300mm</t>
  </si>
  <si>
    <t xml:space="preserve"> 184921093</t>
  </si>
  <si>
    <t>Mulčovanie vysadených rastlín pri hr.mulča od 50 do 100mm v rovine alebo na svahu do 1:5</t>
  </si>
  <si>
    <t xml:space="preserve"> 001801201</t>
  </si>
  <si>
    <t xml:space="preserve">Mulčovacia kôra </t>
  </si>
  <si>
    <t>S/S10</t>
  </si>
  <si>
    <t xml:space="preserve"> 001801300</t>
  </si>
  <si>
    <t>Záhradný substrát  70l, univerzal</t>
  </si>
  <si>
    <t xml:space="preserve"> 184921111</t>
  </si>
  <si>
    <t>Položenie mulčovacej textílie v rovine alebo na svahu do 1:5</t>
  </si>
  <si>
    <t xml:space="preserve"> m2</t>
  </si>
  <si>
    <t>štrk riečny  dunajský 32-63, 1m2x0,06=0,06m3 x 2=0,12 t</t>
  </si>
  <si>
    <t xml:space="preserve">Mulčovacia textília čierna 50g/m2,  </t>
  </si>
  <si>
    <t xml:space="preserve"> 184102114</t>
  </si>
  <si>
    <t>Výsadba drevín s balom do predom vyhĺbenej jamky so zaliatím v rovine alebo na svahu do 1:5, priemer balu nad 400 do 500 mm</t>
  </si>
  <si>
    <t xml:space="preserve"> 184921240</t>
  </si>
  <si>
    <t>Mulčovanie záhonu dunajským štrkom hr. vrstvy nad 50 do 100 mm v rovine alebo na svahu 1 : 5</t>
  </si>
  <si>
    <t xml:space="preserve"> 998231311</t>
  </si>
  <si>
    <t>Presun hmôt pre sadovnícke a krajinárske úpravy do 5000 m vodorovne bez zvislého presunu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</si>
  <si>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</si>
  <si>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</si>
  <si>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</si>
  <si>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</si>
  <si>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</si>
  <si>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LISTNATÉ KRY</t>
  </si>
  <si>
    <t>IHLIČNATÉ KRY</t>
  </si>
  <si>
    <t>Cotoneaster Horizontalis GOLDEN CARPET; 20/30</t>
  </si>
  <si>
    <t>Spiraea BUMALDA; 20/30</t>
  </si>
  <si>
    <t>Weigela florida EVA RATHKE; 30/40</t>
  </si>
  <si>
    <t>Cryptomeria japonica SPIRALIS; 60/80</t>
  </si>
  <si>
    <t>Euonymus fortunei 'Emerald Gold'; 20/30</t>
  </si>
  <si>
    <t>Juniperus hor. Golden Carpet ; 2L</t>
  </si>
  <si>
    <t>Juniperus horizontalis ; Co 2 L</t>
  </si>
  <si>
    <t>Picea omorica; 175/200</t>
  </si>
  <si>
    <t>Abies concolor GLAUKA COMPACTA; 125/150</t>
  </si>
  <si>
    <t>Taxus baccata AUREA; 40/60</t>
  </si>
  <si>
    <t>Thuja occidentalis ; 60/80</t>
  </si>
  <si>
    <t>Pinus mugo PUMILIO; 30/40</t>
  </si>
  <si>
    <t>Berberis thumbergii ORANGE; 30/40</t>
  </si>
  <si>
    <t>Juniperus procumbens Nana; 30/40</t>
  </si>
  <si>
    <t>553999001</t>
  </si>
  <si>
    <t>936999001R</t>
  </si>
  <si>
    <t>553816804</t>
  </si>
  <si>
    <t>936104211R</t>
  </si>
  <si>
    <t xml:space="preserve"> 001801307</t>
  </si>
  <si>
    <t xml:space="preserve"> 693659000</t>
  </si>
  <si>
    <t>Stavba: ABY LÚČKA BOLA ZELENÁ</t>
  </si>
  <si>
    <t>.. 5. 2019</t>
  </si>
  <si>
    <r>
      <t xml:space="preserve">Dodávateľ: </t>
    </r>
    <r>
      <rPr>
        <b/>
        <sz val="8"/>
        <color rgb="FFFF0000"/>
        <rFont val="Arial"/>
        <family val="2"/>
        <charset val="238"/>
      </rPr>
      <t>!</t>
    </r>
  </si>
  <si>
    <t>.... 5. 2019</t>
  </si>
  <si>
    <r>
      <t xml:space="preserve">Dodávateľ: </t>
    </r>
    <r>
      <rPr>
        <b/>
        <sz val="8"/>
        <color rgb="FFFF0000"/>
        <rFont val="Arial CE"/>
        <charset val="238"/>
      </rPr>
      <t>!</t>
    </r>
  </si>
  <si>
    <t>... 5. 2019</t>
  </si>
  <si>
    <t>Projektant:  Ing. arch. István Partonai</t>
  </si>
  <si>
    <t>Projektant: Ing. arch. István Partonai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</si>
</sst>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"/>
    <numFmt numFmtId="166" formatCode="###\ ###\ ##0.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 CE"/>
      <family val="2"/>
      <charset val="238"/>
    </font>
    <font>
      <b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0" borderId="0"/>
  </cellStyleXfs>
  <cellXfs count="22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6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6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5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5" fontId="5" fillId="0" borderId="94" xfId="0" applyNumberFormat="1" applyFont="1" applyBorder="1"/>
    <xf numFmtId="165" fontId="5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5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5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" fontId="15" fillId="0" borderId="0" xfId="0" applyNumberFormat="1" applyFont="1" applyFill="1" applyBorder="1"/>
    <xf numFmtId="4" fontId="14" fillId="0" borderId="0" xfId="0" applyNumberFormat="1" applyFont="1" applyFill="1" applyBorder="1"/>
    <xf numFmtId="0" fontId="16" fillId="0" borderId="0" xfId="0" applyFont="1" applyBorder="1"/>
    <xf numFmtId="0" fontId="16" fillId="0" borderId="0" xfId="0" applyFont="1"/>
    <xf numFmtId="0" fontId="17" fillId="0" borderId="1" xfId="0" applyFont="1" applyFill="1" applyBorder="1"/>
    <xf numFmtId="0" fontId="4" fillId="0" borderId="1" xfId="0" applyFont="1" applyFill="1" applyBorder="1"/>
    <xf numFmtId="49" fontId="19" fillId="0" borderId="0" xfId="1" applyNumberFormat="1" applyFont="1" applyFill="1" applyAlignment="1">
      <alignment horizontal="left" wrapText="1"/>
    </xf>
    <xf numFmtId="49" fontId="19" fillId="0" borderId="0" xfId="1" applyNumberFormat="1" applyFont="1" applyAlignment="1">
      <alignment horizontal="left" wrapText="1"/>
    </xf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2">
    <cellStyle name="Excel Built-in Normal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35.7109375" customWidth="1"/>
    <col min="2" max="2" width="15.7109375" customWidth="1"/>
    <col min="3" max="3" width="12.5703125" customWidth="1"/>
    <col min="4" max="4" width="12.140625" customWidth="1"/>
    <col min="5" max="5" width="9.5703125" customWidth="1"/>
    <col min="6" max="6" width="10" customWidth="1"/>
    <col min="7" max="7" width="15.7109375" customWidth="1"/>
    <col min="8" max="8" width="3.7109375" customWidth="1"/>
    <col min="9" max="10" width="9.140625" customWidth="1"/>
    <col min="11" max="17" width="9.140625" hidden="1" customWidth="1"/>
    <col min="18" max="26" width="9.140625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3"/>
      <c r="B3" s="3"/>
      <c r="C3" s="3"/>
      <c r="D3" s="3"/>
      <c r="E3" s="3"/>
      <c r="F3" s="8" t="s">
        <v>3</v>
      </c>
      <c r="G3" s="8" t="s">
        <v>4</v>
      </c>
    </row>
    <row r="4" spans="1:26" x14ac:dyDescent="0.25">
      <c r="A4" s="201" t="s">
        <v>184</v>
      </c>
      <c r="B4" s="201"/>
      <c r="C4" s="201"/>
      <c r="D4" s="201"/>
      <c r="E4" s="201"/>
      <c r="F4" s="9">
        <v>0.2</v>
      </c>
      <c r="G4" s="9">
        <v>0</v>
      </c>
    </row>
    <row r="5" spans="1:26" x14ac:dyDescent="0.25">
      <c r="A5" s="197" t="s">
        <v>23</v>
      </c>
      <c r="B5" s="3"/>
      <c r="C5" s="3"/>
      <c r="D5" s="3"/>
      <c r="E5" s="3"/>
      <c r="F5" s="3"/>
      <c r="G5" s="3"/>
    </row>
    <row r="6" spans="1:26" x14ac:dyDescent="0.25">
      <c r="A6" s="197" t="s">
        <v>186</v>
      </c>
      <c r="B6" s="3"/>
      <c r="C6" s="3"/>
      <c r="D6" s="3"/>
      <c r="E6" s="3"/>
      <c r="F6" s="158" t="s">
        <v>83</v>
      </c>
      <c r="G6" s="6" t="s">
        <v>185</v>
      </c>
    </row>
    <row r="7" spans="1:26" x14ac:dyDescent="0.25">
      <c r="A7" s="3"/>
      <c r="B7" s="3"/>
      <c r="C7" s="3"/>
      <c r="D7" s="3"/>
      <c r="E7" s="3"/>
      <c r="F7" s="3"/>
      <c r="G7" s="3"/>
    </row>
    <row r="8" spans="1:26" x14ac:dyDescent="0.25">
      <c r="A8" s="10" t="s">
        <v>5</v>
      </c>
      <c r="B8" s="10" t="s">
        <v>6</v>
      </c>
      <c r="C8" s="10" t="s">
        <v>57</v>
      </c>
      <c r="D8" s="10" t="s">
        <v>58</v>
      </c>
      <c r="E8" s="10" t="s">
        <v>8</v>
      </c>
      <c r="F8" s="10" t="s">
        <v>9</v>
      </c>
      <c r="G8" s="10" t="s">
        <v>10</v>
      </c>
    </row>
    <row r="9" spans="1:26" x14ac:dyDescent="0.25">
      <c r="A9" s="175" t="s">
        <v>11</v>
      </c>
      <c r="B9" s="176">
        <f>'SO 3479'!I28</f>
        <v>0</v>
      </c>
      <c r="C9" s="176">
        <f>'SO 3479'!G28</f>
        <v>0</v>
      </c>
      <c r="D9" s="176">
        <f>'SO 3479'!H28</f>
        <v>0</v>
      </c>
      <c r="E9" s="176">
        <f>'Kryci_list 3479'!J17</f>
        <v>0</v>
      </c>
      <c r="F9" s="176">
        <v>0</v>
      </c>
      <c r="G9" s="176">
        <f>B9+E9+F9</f>
        <v>0</v>
      </c>
      <c r="K9">
        <f>'SO 3479'!K28</f>
        <v>0</v>
      </c>
      <c r="Q9">
        <v>30.126000000000001</v>
      </c>
    </row>
    <row r="10" spans="1:26" x14ac:dyDescent="0.25">
      <c r="A10" s="175" t="s">
        <v>12</v>
      </c>
      <c r="B10" s="176">
        <f>'SO 3480'!I36</f>
        <v>0</v>
      </c>
      <c r="C10" s="176">
        <f>'SO 3480'!G36</f>
        <v>0</v>
      </c>
      <c r="D10" s="176">
        <f>'SO 3480'!H36</f>
        <v>0</v>
      </c>
      <c r="E10" s="176">
        <f>'Kryci_list 3480'!J17</f>
        <v>0</v>
      </c>
      <c r="F10" s="176">
        <v>0</v>
      </c>
      <c r="G10" s="176">
        <f t="shared" ref="G10:G12" si="0">B10+E10+F10</f>
        <v>0</v>
      </c>
      <c r="K10">
        <f>'SO 3480'!K36</f>
        <v>0</v>
      </c>
      <c r="Q10">
        <v>30.126000000000001</v>
      </c>
    </row>
    <row r="11" spans="1:26" x14ac:dyDescent="0.25">
      <c r="A11" s="175" t="s">
        <v>13</v>
      </c>
      <c r="B11" s="176">
        <f>'SO 3481'!I20</f>
        <v>0</v>
      </c>
      <c r="C11" s="176">
        <f>'SO 3481'!G20</f>
        <v>0</v>
      </c>
      <c r="D11" s="176">
        <f>'SO 3481'!H20</f>
        <v>0</v>
      </c>
      <c r="E11" s="176">
        <f>'Kryci_list 3481'!J17</f>
        <v>0</v>
      </c>
      <c r="F11" s="176">
        <v>0</v>
      </c>
      <c r="G11" s="176">
        <f t="shared" si="0"/>
        <v>0</v>
      </c>
      <c r="K11">
        <f>'SO 3481'!K20</f>
        <v>0</v>
      </c>
      <c r="Q11">
        <v>30.126000000000001</v>
      </c>
    </row>
    <row r="12" spans="1:26" x14ac:dyDescent="0.25">
      <c r="A12" s="63" t="s">
        <v>14</v>
      </c>
      <c r="B12" s="70">
        <f>'SO 3482'!I25</f>
        <v>0</v>
      </c>
      <c r="C12" s="70">
        <f>'SO 3482'!G25</f>
        <v>0</v>
      </c>
      <c r="D12" s="70">
        <f>'SO 3482'!H25</f>
        <v>0</v>
      </c>
      <c r="E12" s="70">
        <f>'Kryci_list 3482'!J17</f>
        <v>0</v>
      </c>
      <c r="F12" s="70">
        <v>0</v>
      </c>
      <c r="G12" s="176">
        <f t="shared" si="0"/>
        <v>0</v>
      </c>
      <c r="K12">
        <f>'SO 3482'!K25</f>
        <v>0</v>
      </c>
      <c r="Q12">
        <v>30.126000000000001</v>
      </c>
    </row>
    <row r="13" spans="1:26" x14ac:dyDescent="0.25">
      <c r="A13" s="182" t="s">
        <v>157</v>
      </c>
      <c r="B13" s="183">
        <f>SUM(B9:B12)</f>
        <v>0</v>
      </c>
      <c r="C13" s="183">
        <f>SUM(C9:C12)</f>
        <v>0</v>
      </c>
      <c r="D13" s="183">
        <f>SUM(D9:D12)</f>
        <v>0</v>
      </c>
      <c r="E13" s="183">
        <f>SUM(E9:E12)</f>
        <v>0</v>
      </c>
      <c r="F13" s="183">
        <f>SUM(F9:F12)</f>
        <v>0</v>
      </c>
      <c r="G13" s="183">
        <f>SUM(G9:G12)-SUM(Z9:Z12)</f>
        <v>0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80" t="s">
        <v>158</v>
      </c>
      <c r="B14" s="181">
        <f>G13-SUM(Rekapitulácia!K9:'Rekapitulácia'!K12)*1</f>
        <v>0</v>
      </c>
      <c r="C14" s="181"/>
      <c r="D14" s="181"/>
      <c r="E14" s="181"/>
      <c r="F14" s="181"/>
      <c r="G14" s="181">
        <f>ROUND(((ROUND(B14,2)*20)/100),2)*1</f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5" t="s">
        <v>159</v>
      </c>
      <c r="B15" s="178">
        <f>(G13-B14)</f>
        <v>0</v>
      </c>
      <c r="C15" s="178"/>
      <c r="D15" s="178"/>
      <c r="E15" s="178"/>
      <c r="F15" s="178"/>
      <c r="G15" s="178">
        <f>ROUND(((ROUND(B15,2)*0)/100),2)</f>
        <v>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5" t="s">
        <v>160</v>
      </c>
      <c r="B16" s="178"/>
      <c r="C16" s="178"/>
      <c r="D16" s="178"/>
      <c r="E16" s="178"/>
      <c r="F16" s="178"/>
      <c r="G16" s="178">
        <f>SUM(G13:G15)</f>
        <v>0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7" x14ac:dyDescent="0.25">
      <c r="A17" s="11"/>
      <c r="B17" s="179"/>
      <c r="C17" s="179"/>
      <c r="D17" s="179"/>
      <c r="E17" s="179"/>
      <c r="F17" s="179"/>
      <c r="G17" s="179"/>
    </row>
    <row r="18" spans="1:7" x14ac:dyDescent="0.25">
      <c r="A18" s="1"/>
      <c r="B18" s="142"/>
      <c r="C18" s="142"/>
      <c r="D18" s="142"/>
      <c r="E18" s="142"/>
      <c r="F18" s="142"/>
      <c r="G18" s="142"/>
    </row>
    <row r="19" spans="1:7" x14ac:dyDescent="0.25">
      <c r="A19" s="1"/>
      <c r="B19" s="142"/>
      <c r="C19" s="142"/>
      <c r="D19" s="142"/>
      <c r="E19" s="142"/>
      <c r="F19" s="142"/>
      <c r="G19" s="142"/>
    </row>
    <row r="20" spans="1:7" x14ac:dyDescent="0.25">
      <c r="A20" s="1"/>
      <c r="B20" s="142"/>
      <c r="C20" s="142"/>
      <c r="D20" s="142"/>
      <c r="E20" s="142"/>
      <c r="F20" s="142"/>
      <c r="G20" s="142"/>
    </row>
    <row r="21" spans="1:7" x14ac:dyDescent="0.25">
      <c r="A21" s="1"/>
      <c r="B21" s="142"/>
      <c r="C21" s="142"/>
      <c r="D21" s="142"/>
      <c r="E21" s="142"/>
      <c r="F21" s="142"/>
      <c r="G21" s="142"/>
    </row>
    <row r="22" spans="1:7" x14ac:dyDescent="0.25">
      <c r="A22" s="1"/>
      <c r="B22" s="142"/>
      <c r="C22" s="142"/>
      <c r="D22" s="142"/>
      <c r="E22" s="142"/>
      <c r="F22" s="142"/>
      <c r="G22" s="142"/>
    </row>
    <row r="23" spans="1:7" x14ac:dyDescent="0.25">
      <c r="A23" s="1"/>
      <c r="B23" s="142"/>
      <c r="C23" s="142"/>
      <c r="D23" s="142"/>
      <c r="E23" s="142"/>
      <c r="F23" s="142"/>
      <c r="G23" s="142"/>
    </row>
    <row r="24" spans="1:7" x14ac:dyDescent="0.25">
      <c r="A24" s="1"/>
      <c r="B24" s="142"/>
      <c r="C24" s="142"/>
      <c r="D24" s="142"/>
      <c r="E24" s="142"/>
      <c r="F24" s="142"/>
      <c r="G24" s="142"/>
    </row>
    <row r="25" spans="1:7" x14ac:dyDescent="0.25">
      <c r="A25" s="1"/>
      <c r="B25" s="142"/>
      <c r="C25" s="142"/>
      <c r="D25" s="142"/>
      <c r="E25" s="142"/>
      <c r="F25" s="142"/>
      <c r="G25" s="142"/>
    </row>
    <row r="26" spans="1:7" x14ac:dyDescent="0.25">
      <c r="A26" s="1"/>
      <c r="B26" s="142"/>
      <c r="C26" s="142"/>
      <c r="D26" s="142"/>
      <c r="E26" s="142"/>
      <c r="F26" s="142"/>
      <c r="G26" s="142"/>
    </row>
    <row r="27" spans="1:7" x14ac:dyDescent="0.25">
      <c r="A27" s="1"/>
      <c r="B27" s="142"/>
      <c r="C27" s="142"/>
      <c r="D27" s="142"/>
      <c r="E27" s="142"/>
      <c r="F27" s="142"/>
      <c r="G27" s="142"/>
    </row>
    <row r="28" spans="1:7" x14ac:dyDescent="0.25">
      <c r="A28" s="1"/>
      <c r="B28" s="142"/>
      <c r="C28" s="142"/>
      <c r="D28" s="142"/>
      <c r="E28" s="142"/>
      <c r="F28" s="142"/>
      <c r="G28" s="142"/>
    </row>
    <row r="29" spans="1:7" x14ac:dyDescent="0.25">
      <c r="A29" s="1"/>
      <c r="B29" s="142"/>
      <c r="C29" s="142"/>
      <c r="D29" s="142"/>
      <c r="E29" s="142"/>
      <c r="F29" s="142"/>
      <c r="G29" s="142"/>
    </row>
    <row r="30" spans="1:7" x14ac:dyDescent="0.25">
      <c r="A30" s="1"/>
      <c r="B30" s="142"/>
      <c r="C30" s="142"/>
      <c r="D30" s="142"/>
      <c r="E30" s="142"/>
      <c r="F30" s="142"/>
      <c r="G30" s="142"/>
    </row>
    <row r="31" spans="1:7" x14ac:dyDescent="0.25">
      <c r="B31" s="177"/>
      <c r="C31" s="177"/>
      <c r="D31" s="177"/>
      <c r="E31" s="177"/>
      <c r="F31" s="177"/>
      <c r="G31" s="177"/>
    </row>
    <row r="32" spans="1:7" x14ac:dyDescent="0.25">
      <c r="B32" s="177"/>
      <c r="C32" s="177"/>
      <c r="D32" s="177"/>
      <c r="E32" s="177"/>
      <c r="F32" s="177"/>
      <c r="G32" s="177"/>
    </row>
    <row r="33" spans="2:7" x14ac:dyDescent="0.25">
      <c r="B33" s="177"/>
      <c r="C33" s="177"/>
      <c r="D33" s="177"/>
      <c r="E33" s="177"/>
      <c r="F33" s="177"/>
      <c r="G33" s="177"/>
    </row>
    <row r="34" spans="2:7" x14ac:dyDescent="0.25">
      <c r="B34" s="177"/>
      <c r="C34" s="177"/>
      <c r="D34" s="177"/>
      <c r="E34" s="177"/>
      <c r="F34" s="177"/>
      <c r="G34" s="177"/>
    </row>
    <row r="35" spans="2:7" x14ac:dyDescent="0.25">
      <c r="B35" s="177"/>
      <c r="C35" s="177"/>
      <c r="D35" s="177"/>
      <c r="E35" s="177"/>
      <c r="F35" s="177"/>
      <c r="G35" s="177"/>
    </row>
    <row r="36" spans="2:7" x14ac:dyDescent="0.25">
      <c r="B36" s="177"/>
      <c r="C36" s="177"/>
      <c r="D36" s="177"/>
      <c r="E36" s="177"/>
      <c r="F36" s="177"/>
      <c r="G36" s="177"/>
    </row>
    <row r="37" spans="2:7" x14ac:dyDescent="0.25">
      <c r="B37" s="177"/>
      <c r="C37" s="177"/>
      <c r="D37" s="177"/>
      <c r="E37" s="177"/>
      <c r="F37" s="177"/>
      <c r="G37" s="177"/>
    </row>
    <row r="38" spans="2:7" x14ac:dyDescent="0.25">
      <c r="B38" s="177"/>
      <c r="C38" s="177"/>
      <c r="D38" s="177"/>
      <c r="E38" s="177"/>
      <c r="F38" s="177"/>
      <c r="G38" s="177"/>
    </row>
    <row r="39" spans="2:7" x14ac:dyDescent="0.25">
      <c r="B39" s="177"/>
      <c r="C39" s="177"/>
      <c r="D39" s="177"/>
      <c r="E39" s="177"/>
      <c r="F39" s="177"/>
      <c r="G39" s="177"/>
    </row>
    <row r="40" spans="2:7" x14ac:dyDescent="0.25">
      <c r="B40" s="177"/>
      <c r="C40" s="177"/>
      <c r="D40" s="177"/>
      <c r="E40" s="177"/>
      <c r="F40" s="177"/>
      <c r="G40" s="177"/>
    </row>
    <row r="41" spans="2:7" x14ac:dyDescent="0.25">
      <c r="B41" s="177"/>
      <c r="C41" s="177"/>
      <c r="D41" s="177"/>
      <c r="E41" s="177"/>
      <c r="F41" s="177"/>
      <c r="G41" s="177"/>
    </row>
    <row r="42" spans="2:7" x14ac:dyDescent="0.25">
      <c r="B42" s="177"/>
      <c r="C42" s="177"/>
      <c r="D42" s="177"/>
      <c r="E42" s="177"/>
      <c r="F42" s="177"/>
      <c r="G42" s="177"/>
    </row>
    <row r="43" spans="2:7" x14ac:dyDescent="0.25">
      <c r="B43" s="177"/>
      <c r="C43" s="177"/>
      <c r="D43" s="177"/>
      <c r="E43" s="177"/>
      <c r="F43" s="177"/>
      <c r="G43" s="177"/>
    </row>
    <row r="44" spans="2:7" x14ac:dyDescent="0.25">
      <c r="B44" s="177"/>
      <c r="C44" s="177"/>
      <c r="D44" s="177"/>
      <c r="E44" s="177"/>
      <c r="F44" s="177"/>
      <c r="G44" s="177"/>
    </row>
    <row r="45" spans="2:7" x14ac:dyDescent="0.25">
      <c r="B45" s="177"/>
      <c r="C45" s="177"/>
      <c r="D45" s="177"/>
      <c r="E45" s="177"/>
      <c r="F45" s="177"/>
      <c r="G45" s="177"/>
    </row>
    <row r="46" spans="2:7" x14ac:dyDescent="0.25">
      <c r="B46" s="177"/>
      <c r="C46" s="177"/>
      <c r="D46" s="177"/>
      <c r="E46" s="177"/>
      <c r="F46" s="177"/>
      <c r="G46" s="177"/>
    </row>
    <row r="47" spans="2:7" x14ac:dyDescent="0.25">
      <c r="B47" s="177"/>
      <c r="C47" s="177"/>
      <c r="D47" s="177"/>
      <c r="E47" s="177"/>
      <c r="F47" s="177"/>
      <c r="G47" s="177"/>
    </row>
    <row r="48" spans="2:7" x14ac:dyDescent="0.25">
      <c r="B48" s="177"/>
      <c r="C48" s="177"/>
      <c r="D48" s="177"/>
      <c r="E48" s="177"/>
      <c r="F48" s="177"/>
      <c r="G48" s="177"/>
    </row>
    <row r="49" spans="2:7" x14ac:dyDescent="0.25">
      <c r="B49" s="177"/>
      <c r="C49" s="177"/>
      <c r="D49" s="177"/>
      <c r="E49" s="177"/>
      <c r="F49" s="177"/>
      <c r="G49" s="177"/>
    </row>
    <row r="50" spans="2:7" x14ac:dyDescent="0.25">
      <c r="B50" s="177"/>
      <c r="C50" s="177"/>
      <c r="D50" s="177"/>
      <c r="E50" s="177"/>
      <c r="F50" s="177"/>
      <c r="G50" s="177"/>
    </row>
    <row r="51" spans="2:7" x14ac:dyDescent="0.25">
      <c r="B51" s="177"/>
      <c r="C51" s="177"/>
      <c r="D51" s="177"/>
      <c r="E51" s="177"/>
      <c r="F51" s="177"/>
      <c r="G51" s="177"/>
    </row>
    <row r="52" spans="2:7" x14ac:dyDescent="0.25">
      <c r="B52" s="177"/>
      <c r="C52" s="177"/>
      <c r="D52" s="177"/>
      <c r="E52" s="177"/>
      <c r="F52" s="177"/>
      <c r="G52" s="177"/>
    </row>
    <row r="53" spans="2:7" x14ac:dyDescent="0.25">
      <c r="B53" s="177"/>
      <c r="C53" s="177"/>
      <c r="D53" s="177"/>
      <c r="E53" s="177"/>
      <c r="F53" s="177"/>
      <c r="G53" s="177"/>
    </row>
    <row r="54" spans="2:7" x14ac:dyDescent="0.25">
      <c r="B54" s="177"/>
      <c r="C54" s="177"/>
      <c r="D54" s="177"/>
      <c r="E54" s="177"/>
      <c r="F54" s="177"/>
      <c r="G54" s="177"/>
    </row>
    <row r="55" spans="2:7" x14ac:dyDescent="0.25">
      <c r="B55" s="177"/>
      <c r="C55" s="177"/>
      <c r="D55" s="177"/>
      <c r="E55" s="177"/>
      <c r="F55" s="177"/>
      <c r="G55" s="177"/>
    </row>
    <row r="56" spans="2:7" x14ac:dyDescent="0.25">
      <c r="B56" s="177"/>
      <c r="C56" s="177"/>
      <c r="D56" s="177"/>
      <c r="E56" s="177"/>
      <c r="F56" s="177"/>
      <c r="G56" s="177"/>
    </row>
    <row r="57" spans="2:7" x14ac:dyDescent="0.25">
      <c r="B57" s="177"/>
      <c r="C57" s="177"/>
      <c r="D57" s="177"/>
      <c r="E57" s="177"/>
      <c r="F57" s="177"/>
      <c r="G57" s="177"/>
    </row>
    <row r="58" spans="2:7" x14ac:dyDescent="0.25">
      <c r="B58" s="177"/>
      <c r="C58" s="177"/>
      <c r="D58" s="177"/>
      <c r="E58" s="177"/>
      <c r="F58" s="177"/>
      <c r="G58" s="177"/>
    </row>
    <row r="59" spans="2:7" x14ac:dyDescent="0.25">
      <c r="B59" s="177"/>
      <c r="C59" s="177"/>
      <c r="D59" s="177"/>
      <c r="E59" s="177"/>
      <c r="F59" s="177"/>
      <c r="G59" s="177"/>
    </row>
    <row r="60" spans="2:7" x14ac:dyDescent="0.25">
      <c r="B60" s="177"/>
      <c r="C60" s="177"/>
      <c r="D60" s="177"/>
      <c r="E60" s="177"/>
      <c r="F60" s="177"/>
      <c r="G60" s="177"/>
    </row>
    <row r="61" spans="2:7" x14ac:dyDescent="0.25">
      <c r="B61" s="177"/>
      <c r="C61" s="177"/>
      <c r="D61" s="177"/>
      <c r="E61" s="177"/>
      <c r="F61" s="177"/>
      <c r="G61" s="177"/>
    </row>
    <row r="62" spans="2:7" x14ac:dyDescent="0.25">
      <c r="B62" s="177"/>
      <c r="C62" s="177"/>
      <c r="D62" s="177"/>
      <c r="E62" s="177"/>
      <c r="F62" s="177"/>
      <c r="G62" s="177"/>
    </row>
    <row r="63" spans="2:7" x14ac:dyDescent="0.25">
      <c r="B63" s="177"/>
      <c r="C63" s="177"/>
      <c r="D63" s="177"/>
      <c r="E63" s="177"/>
      <c r="F63" s="177"/>
      <c r="G63" s="177"/>
    </row>
    <row r="64" spans="2:7" x14ac:dyDescent="0.25">
      <c r="B64" s="177"/>
      <c r="C64" s="177"/>
      <c r="D64" s="177"/>
      <c r="E64" s="177"/>
      <c r="F64" s="177"/>
      <c r="G64" s="177"/>
    </row>
    <row r="65" spans="2:7" x14ac:dyDescent="0.25">
      <c r="B65" s="177"/>
      <c r="C65" s="177"/>
      <c r="D65" s="177"/>
      <c r="E65" s="177"/>
      <c r="F65" s="177"/>
      <c r="G65" s="177"/>
    </row>
    <row r="66" spans="2:7" x14ac:dyDescent="0.25">
      <c r="B66" s="177"/>
      <c r="C66" s="177"/>
      <c r="D66" s="177"/>
      <c r="E66" s="177"/>
      <c r="F66" s="177"/>
      <c r="G66" s="177"/>
    </row>
    <row r="67" spans="2:7" x14ac:dyDescent="0.25">
      <c r="B67" s="177"/>
      <c r="C67" s="177"/>
      <c r="D67" s="177"/>
      <c r="E67" s="177"/>
      <c r="F67" s="177"/>
      <c r="G67" s="177"/>
    </row>
    <row r="68" spans="2:7" x14ac:dyDescent="0.25">
      <c r="B68" s="177"/>
      <c r="C68" s="177"/>
      <c r="D68" s="177"/>
      <c r="E68" s="177"/>
      <c r="F68" s="177"/>
      <c r="G68" s="177"/>
    </row>
    <row r="69" spans="2:7" x14ac:dyDescent="0.25">
      <c r="B69" s="177"/>
      <c r="C69" s="177"/>
      <c r="D69" s="177"/>
      <c r="E69" s="177"/>
      <c r="F69" s="177"/>
      <c r="G69" s="177"/>
    </row>
    <row r="70" spans="2:7" x14ac:dyDescent="0.25">
      <c r="B70" s="177"/>
      <c r="C70" s="177"/>
      <c r="D70" s="177"/>
      <c r="E70" s="177"/>
      <c r="F70" s="177"/>
      <c r="G70" s="177"/>
    </row>
    <row r="71" spans="2:7" x14ac:dyDescent="0.25">
      <c r="B71" s="177"/>
      <c r="C71" s="177"/>
      <c r="D71" s="177"/>
      <c r="E71" s="177"/>
      <c r="F71" s="177"/>
      <c r="G71" s="177"/>
    </row>
    <row r="72" spans="2:7" x14ac:dyDescent="0.25">
      <c r="B72" s="177"/>
      <c r="C72" s="177"/>
      <c r="D72" s="177"/>
      <c r="E72" s="177"/>
      <c r="F72" s="177"/>
      <c r="G72" s="177"/>
    </row>
    <row r="73" spans="2:7" x14ac:dyDescent="0.25">
      <c r="B73" s="177"/>
      <c r="C73" s="177"/>
      <c r="D73" s="177"/>
      <c r="E73" s="177"/>
      <c r="F73" s="177"/>
      <c r="G73" s="177"/>
    </row>
    <row r="74" spans="2:7" x14ac:dyDescent="0.25">
      <c r="B74" s="177"/>
      <c r="C74" s="177"/>
      <c r="D74" s="177"/>
      <c r="E74" s="177"/>
      <c r="F74" s="177"/>
      <c r="G74" s="177"/>
    </row>
    <row r="75" spans="2:7" x14ac:dyDescent="0.25">
      <c r="B75" s="177"/>
      <c r="C75" s="177"/>
      <c r="D75" s="177"/>
      <c r="E75" s="177"/>
      <c r="F75" s="177"/>
      <c r="G75" s="177"/>
    </row>
    <row r="76" spans="2:7" x14ac:dyDescent="0.25">
      <c r="B76" s="177"/>
      <c r="C76" s="177"/>
      <c r="D76" s="177"/>
      <c r="E76" s="177"/>
      <c r="F76" s="177"/>
      <c r="G76" s="177"/>
    </row>
    <row r="77" spans="2:7" x14ac:dyDescent="0.25">
      <c r="B77" s="177"/>
      <c r="C77" s="177"/>
      <c r="D77" s="177"/>
      <c r="E77" s="177"/>
      <c r="F77" s="177"/>
      <c r="G77" s="177"/>
    </row>
    <row r="78" spans="2:7" x14ac:dyDescent="0.25">
      <c r="B78" s="177"/>
      <c r="C78" s="177"/>
      <c r="D78" s="177"/>
      <c r="E78" s="177"/>
      <c r="F78" s="177"/>
      <c r="G78" s="177"/>
    </row>
    <row r="79" spans="2:7" x14ac:dyDescent="0.25">
      <c r="B79" s="177"/>
      <c r="C79" s="177"/>
      <c r="D79" s="177"/>
      <c r="E79" s="177"/>
      <c r="F79" s="177"/>
      <c r="G79" s="177"/>
    </row>
    <row r="80" spans="2:7" x14ac:dyDescent="0.25">
      <c r="B80" s="177"/>
      <c r="C80" s="177"/>
      <c r="D80" s="177"/>
      <c r="E80" s="177"/>
      <c r="F80" s="177"/>
      <c r="G80" s="177"/>
    </row>
    <row r="81" spans="2:7" x14ac:dyDescent="0.25">
      <c r="B81" s="177"/>
      <c r="C81" s="177"/>
      <c r="D81" s="177"/>
      <c r="E81" s="177"/>
      <c r="F81" s="177"/>
      <c r="G81" s="177"/>
    </row>
    <row r="82" spans="2:7" x14ac:dyDescent="0.25">
      <c r="B82" s="177"/>
      <c r="C82" s="177"/>
      <c r="D82" s="177"/>
      <c r="E82" s="177"/>
      <c r="F82" s="177"/>
      <c r="G82" s="177"/>
    </row>
    <row r="83" spans="2:7" x14ac:dyDescent="0.25">
      <c r="B83" s="177"/>
      <c r="C83" s="177"/>
      <c r="D83" s="177"/>
      <c r="E83" s="177"/>
      <c r="F83" s="177"/>
      <c r="G83" s="177"/>
    </row>
    <row r="84" spans="2:7" x14ac:dyDescent="0.25">
      <c r="B84" s="177"/>
      <c r="C84" s="177"/>
      <c r="D84" s="177"/>
      <c r="E84" s="177"/>
      <c r="F84" s="177"/>
      <c r="G84" s="177"/>
    </row>
    <row r="85" spans="2:7" x14ac:dyDescent="0.25">
      <c r="B85" s="177"/>
      <c r="C85" s="177"/>
      <c r="D85" s="177"/>
      <c r="E85" s="177"/>
      <c r="F85" s="177"/>
      <c r="G85" s="177"/>
    </row>
    <row r="86" spans="2:7" x14ac:dyDescent="0.25">
      <c r="B86" s="177"/>
      <c r="C86" s="177"/>
      <c r="D86" s="177"/>
      <c r="E86" s="177"/>
      <c r="F86" s="177"/>
      <c r="G86" s="177"/>
    </row>
  </sheetData>
  <mergeCells count="1"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4" t="s">
        <v>23</v>
      </c>
      <c r="B1" s="215"/>
      <c r="C1" s="215"/>
      <c r="D1" s="216"/>
      <c r="E1" s="137" t="s">
        <v>20</v>
      </c>
      <c r="F1" s="136"/>
      <c r="W1">
        <v>30.126000000000001</v>
      </c>
    </row>
    <row r="2" spans="1:26" ht="20.100000000000001" customHeight="1" x14ac:dyDescent="0.25">
      <c r="A2" s="214" t="s">
        <v>24</v>
      </c>
      <c r="B2" s="215"/>
      <c r="C2" s="215"/>
      <c r="D2" s="216"/>
      <c r="E2" s="137" t="s">
        <v>18</v>
      </c>
      <c r="F2" s="136"/>
    </row>
    <row r="3" spans="1:26" ht="20.100000000000001" customHeight="1" x14ac:dyDescent="0.25">
      <c r="A3" s="214" t="s">
        <v>25</v>
      </c>
      <c r="B3" s="215"/>
      <c r="C3" s="215"/>
      <c r="D3" s="216"/>
      <c r="E3" s="137" t="s">
        <v>66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112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67</v>
      </c>
      <c r="B8" s="135"/>
      <c r="C8" s="135"/>
      <c r="D8" s="135"/>
      <c r="E8" s="135"/>
      <c r="F8" s="135"/>
    </row>
    <row r="9" spans="1:26" x14ac:dyDescent="0.25">
      <c r="A9" s="140" t="s">
        <v>63</v>
      </c>
      <c r="B9" s="140" t="s">
        <v>57</v>
      </c>
      <c r="C9" s="140" t="s">
        <v>58</v>
      </c>
      <c r="D9" s="140" t="s">
        <v>34</v>
      </c>
      <c r="E9" s="140" t="s">
        <v>64</v>
      </c>
      <c r="F9" s="140" t="s">
        <v>65</v>
      </c>
    </row>
    <row r="10" spans="1:26" x14ac:dyDescent="0.25">
      <c r="A10" s="147" t="s">
        <v>68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113</v>
      </c>
      <c r="B11" s="150">
        <f>'SO 3481'!L17</f>
        <v>0</v>
      </c>
      <c r="C11" s="150">
        <f>'SO 3481'!M17</f>
        <v>0</v>
      </c>
      <c r="D11" s="150">
        <f>'SO 3481'!I17</f>
        <v>0</v>
      </c>
      <c r="E11" s="151">
        <f>'SO 3481'!S17</f>
        <v>0</v>
      </c>
      <c r="F11" s="151">
        <f>'SO 3481'!V17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2" t="s">
        <v>68</v>
      </c>
      <c r="B12" s="152">
        <f>'SO 3481'!L19</f>
        <v>0</v>
      </c>
      <c r="C12" s="152">
        <f>'SO 3481'!M19</f>
        <v>0</v>
      </c>
      <c r="D12" s="152">
        <f>'SO 3481'!I19</f>
        <v>0</v>
      </c>
      <c r="E12" s="153">
        <f>'SO 3481'!S19</f>
        <v>0</v>
      </c>
      <c r="F12" s="153">
        <f>'SO 3481'!V19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42"/>
      <c r="C13" s="142"/>
      <c r="D13" s="142"/>
      <c r="E13" s="141"/>
      <c r="F13" s="141"/>
    </row>
    <row r="14" spans="1:26" x14ac:dyDescent="0.25">
      <c r="A14" s="2" t="s">
        <v>72</v>
      </c>
      <c r="B14" s="152">
        <f>'SO 3481'!L20</f>
        <v>0</v>
      </c>
      <c r="C14" s="152">
        <f>'SO 3481'!M20</f>
        <v>0</v>
      </c>
      <c r="D14" s="152">
        <f>'SO 3481'!I20</f>
        <v>0</v>
      </c>
      <c r="E14" s="153">
        <f>'SO 3481'!S20</f>
        <v>0</v>
      </c>
      <c r="F14" s="153">
        <f>'SO 3481'!V20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42"/>
      <c r="C15" s="142"/>
      <c r="D15" s="142"/>
      <c r="E15" s="141"/>
      <c r="F15" s="141"/>
    </row>
    <row r="16" spans="1:26" x14ac:dyDescent="0.25">
      <c r="A16" s="1"/>
      <c r="B16" s="142"/>
      <c r="C16" s="142"/>
      <c r="D16" s="142"/>
      <c r="E16" s="141"/>
      <c r="F16" s="141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pane ySplit="8" topLeftCell="A9" activePane="bottomLeft" state="frozen"/>
      <selection pane="bottomLeft" activeCell="B2" sqref="B2:H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7"/>
      <c r="B1" s="217" t="s">
        <v>23</v>
      </c>
      <c r="C1" s="218"/>
      <c r="D1" s="218"/>
      <c r="E1" s="218"/>
      <c r="F1" s="218"/>
      <c r="G1" s="218"/>
      <c r="H1" s="219"/>
      <c r="I1" s="158" t="s">
        <v>20</v>
      </c>
      <c r="J1" s="157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7"/>
      <c r="B2" s="217" t="s">
        <v>191</v>
      </c>
      <c r="C2" s="218"/>
      <c r="D2" s="218"/>
      <c r="E2" s="218"/>
      <c r="F2" s="218"/>
      <c r="G2" s="218"/>
      <c r="H2" s="219"/>
      <c r="I2" s="158" t="s">
        <v>18</v>
      </c>
      <c r="J2" s="157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7"/>
      <c r="B3" s="217" t="s">
        <v>188</v>
      </c>
      <c r="C3" s="218"/>
      <c r="D3" s="218"/>
      <c r="E3" s="218"/>
      <c r="F3" s="218"/>
      <c r="G3" s="218"/>
      <c r="H3" s="219"/>
      <c r="I3" s="158" t="s">
        <v>83</v>
      </c>
      <c r="J3" s="157"/>
      <c r="K3" s="3"/>
      <c r="L3" s="3"/>
      <c r="M3" s="3"/>
      <c r="N3" s="3"/>
      <c r="O3" s="3"/>
      <c r="P3" s="5" t="s">
        <v>189</v>
      </c>
      <c r="Q3" s="1"/>
      <c r="R3" s="1"/>
      <c r="S3" s="3"/>
      <c r="V3" s="3"/>
    </row>
    <row r="4" spans="1:26" x14ac:dyDescent="0.25">
      <c r="A4" s="3"/>
      <c r="B4" s="198" t="s">
        <v>184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60" t="s">
        <v>73</v>
      </c>
      <c r="B8" s="160" t="s">
        <v>74</v>
      </c>
      <c r="C8" s="160" t="s">
        <v>75</v>
      </c>
      <c r="D8" s="160" t="s">
        <v>76</v>
      </c>
      <c r="E8" s="160" t="s">
        <v>77</v>
      </c>
      <c r="F8" s="160" t="s">
        <v>78</v>
      </c>
      <c r="G8" s="160" t="s">
        <v>57</v>
      </c>
      <c r="H8" s="160" t="s">
        <v>58</v>
      </c>
      <c r="I8" s="160" t="s">
        <v>79</v>
      </c>
      <c r="J8" s="160"/>
      <c r="K8" s="160"/>
      <c r="L8" s="160"/>
      <c r="M8" s="160"/>
      <c r="N8" s="160"/>
      <c r="O8" s="160"/>
      <c r="P8" s="160" t="s">
        <v>80</v>
      </c>
      <c r="Q8" s="154"/>
      <c r="R8" s="154"/>
      <c r="S8" s="160" t="s">
        <v>81</v>
      </c>
      <c r="T8" s="156"/>
      <c r="U8" s="156"/>
      <c r="V8" s="160" t="s">
        <v>82</v>
      </c>
      <c r="W8" s="155"/>
      <c r="X8" s="155"/>
      <c r="Y8" s="155"/>
      <c r="Z8" s="155"/>
    </row>
    <row r="9" spans="1:26" x14ac:dyDescent="0.25">
      <c r="A9" s="143"/>
      <c r="B9" s="143"/>
      <c r="C9" s="161"/>
      <c r="D9" s="147" t="s">
        <v>68</v>
      </c>
      <c r="E9" s="143"/>
      <c r="F9" s="162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9"/>
      <c r="R9" s="149"/>
      <c r="S9" s="143"/>
      <c r="T9" s="146"/>
      <c r="U9" s="146"/>
      <c r="V9" s="143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113</v>
      </c>
      <c r="E10" s="149"/>
      <c r="F10" s="163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6"/>
      <c r="U10" s="146"/>
      <c r="V10" s="149"/>
      <c r="W10" s="146"/>
      <c r="X10" s="146"/>
      <c r="Y10" s="146"/>
      <c r="Z10" s="146"/>
    </row>
    <row r="11" spans="1:26" ht="24.95" customHeight="1" x14ac:dyDescent="0.25">
      <c r="A11" s="167"/>
      <c r="B11" s="164" t="s">
        <v>114</v>
      </c>
      <c r="C11" s="200" t="s">
        <v>179</v>
      </c>
      <c r="D11" s="164" t="s">
        <v>115</v>
      </c>
      <c r="E11" s="164" t="s">
        <v>111</v>
      </c>
      <c r="F11" s="165">
        <v>3</v>
      </c>
      <c r="G11" s="166">
        <v>0</v>
      </c>
      <c r="H11" s="166">
        <v>0</v>
      </c>
      <c r="I11" s="166">
        <f t="shared" ref="I11:I16" si="0">ROUND(F11*(G11+H11),2)</f>
        <v>0</v>
      </c>
      <c r="J11" s="164">
        <f t="shared" ref="J11:J16" si="1">ROUND(F11*(N11),2)</f>
        <v>210</v>
      </c>
      <c r="K11" s="1">
        <f t="shared" ref="K11:K16" si="2">ROUND(F11*(O11),2)</f>
        <v>0</v>
      </c>
      <c r="L11" s="1">
        <f t="shared" ref="L11:L16" si="3">ROUND(F11*(G11),2)</f>
        <v>0</v>
      </c>
      <c r="M11" s="1">
        <f t="shared" ref="M11:M16" si="4">ROUND(F11*(H11),2)</f>
        <v>0</v>
      </c>
      <c r="N11" s="1">
        <v>70</v>
      </c>
      <c r="O11" s="1"/>
      <c r="P11" s="159"/>
      <c r="Q11" s="159"/>
      <c r="R11" s="159"/>
      <c r="S11" s="149"/>
      <c r="V11" s="163"/>
      <c r="Z11">
        <v>0</v>
      </c>
    </row>
    <row r="12" spans="1:26" ht="24.95" customHeight="1" x14ac:dyDescent="0.25">
      <c r="A12" s="167"/>
      <c r="B12" s="164" t="s">
        <v>101</v>
      </c>
      <c r="C12" s="199" t="s">
        <v>178</v>
      </c>
      <c r="D12" s="164" t="s">
        <v>116</v>
      </c>
      <c r="E12" s="164" t="s">
        <v>111</v>
      </c>
      <c r="F12" s="165">
        <v>3</v>
      </c>
      <c r="G12" s="166">
        <v>0</v>
      </c>
      <c r="H12" s="166">
        <v>0</v>
      </c>
      <c r="I12" s="166">
        <f t="shared" si="0"/>
        <v>0</v>
      </c>
      <c r="J12" s="164">
        <f t="shared" si="1"/>
        <v>452.4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150.80000000000001</v>
      </c>
      <c r="O12" s="1"/>
      <c r="P12" s="159"/>
      <c r="Q12" s="159"/>
      <c r="R12" s="159"/>
      <c r="S12" s="149"/>
      <c r="V12" s="163"/>
      <c r="Z12">
        <v>0</v>
      </c>
    </row>
    <row r="13" spans="1:26" ht="24.95" customHeight="1" x14ac:dyDescent="0.25">
      <c r="A13" s="167"/>
      <c r="B13" s="164" t="s">
        <v>117</v>
      </c>
      <c r="C13" s="200" t="s">
        <v>181</v>
      </c>
      <c r="D13" s="164" t="s">
        <v>118</v>
      </c>
      <c r="E13" s="164" t="s">
        <v>119</v>
      </c>
      <c r="F13" s="165">
        <v>3</v>
      </c>
      <c r="G13" s="166">
        <v>0</v>
      </c>
      <c r="H13" s="166">
        <v>0</v>
      </c>
      <c r="I13" s="166">
        <f t="shared" si="0"/>
        <v>0</v>
      </c>
      <c r="J13" s="164">
        <f t="shared" si="1"/>
        <v>105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35</v>
      </c>
      <c r="O13" s="1"/>
      <c r="P13" s="159"/>
      <c r="Q13" s="159"/>
      <c r="R13" s="159"/>
      <c r="S13" s="149"/>
      <c r="V13" s="163"/>
      <c r="Z13">
        <v>0</v>
      </c>
    </row>
    <row r="14" spans="1:26" ht="24.95" customHeight="1" x14ac:dyDescent="0.25">
      <c r="A14" s="167"/>
      <c r="B14" s="164" t="s">
        <v>101</v>
      </c>
      <c r="C14" s="200" t="s">
        <v>180</v>
      </c>
      <c r="D14" s="164" t="s">
        <v>120</v>
      </c>
      <c r="E14" s="164" t="s">
        <v>119</v>
      </c>
      <c r="F14" s="165">
        <v>3</v>
      </c>
      <c r="G14" s="166">
        <v>0</v>
      </c>
      <c r="H14" s="166">
        <v>0</v>
      </c>
      <c r="I14" s="166">
        <f t="shared" si="0"/>
        <v>0</v>
      </c>
      <c r="J14" s="164">
        <f t="shared" si="1"/>
        <v>270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90</v>
      </c>
      <c r="O14" s="1"/>
      <c r="P14" s="159"/>
      <c r="Q14" s="159"/>
      <c r="R14" s="159"/>
      <c r="S14" s="149"/>
      <c r="V14" s="163"/>
      <c r="Z14">
        <v>0</v>
      </c>
    </row>
    <row r="15" spans="1:26" ht="24.95" customHeight="1" x14ac:dyDescent="0.25">
      <c r="A15" s="167"/>
      <c r="B15" s="164" t="s">
        <v>121</v>
      </c>
      <c r="C15" s="168" t="s">
        <v>122</v>
      </c>
      <c r="D15" s="164" t="s">
        <v>123</v>
      </c>
      <c r="E15" s="164" t="s">
        <v>104</v>
      </c>
      <c r="F15" s="165">
        <v>2</v>
      </c>
      <c r="G15" s="166">
        <v>0</v>
      </c>
      <c r="H15" s="166">
        <v>0</v>
      </c>
      <c r="I15" s="166">
        <f t="shared" si="0"/>
        <v>0</v>
      </c>
      <c r="J15" s="164">
        <f t="shared" si="1"/>
        <v>130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65</v>
      </c>
      <c r="O15" s="1"/>
      <c r="P15" s="159"/>
      <c r="Q15" s="159"/>
      <c r="R15" s="159"/>
      <c r="S15" s="149"/>
      <c r="V15" s="163"/>
      <c r="Z15">
        <v>0</v>
      </c>
    </row>
    <row r="16" spans="1:26" ht="24.95" customHeight="1" x14ac:dyDescent="0.25">
      <c r="A16" s="167"/>
      <c r="B16" s="164" t="s">
        <v>101</v>
      </c>
      <c r="C16" s="168" t="s">
        <v>124</v>
      </c>
      <c r="D16" s="164" t="s">
        <v>125</v>
      </c>
      <c r="E16" s="164" t="s">
        <v>126</v>
      </c>
      <c r="F16" s="165">
        <v>2</v>
      </c>
      <c r="G16" s="166">
        <v>0</v>
      </c>
      <c r="H16" s="166">
        <v>0</v>
      </c>
      <c r="I16" s="166">
        <f t="shared" si="0"/>
        <v>0</v>
      </c>
      <c r="J16" s="164">
        <f t="shared" si="1"/>
        <v>895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447.5</v>
      </c>
      <c r="O16" s="1"/>
      <c r="P16" s="159"/>
      <c r="Q16" s="159"/>
      <c r="R16" s="159"/>
      <c r="S16" s="149"/>
      <c r="V16" s="163"/>
      <c r="Z16">
        <v>0</v>
      </c>
    </row>
    <row r="17" spans="1:26" x14ac:dyDescent="0.25">
      <c r="A17" s="149"/>
      <c r="B17" s="149"/>
      <c r="C17" s="149"/>
      <c r="D17" s="149" t="s">
        <v>113</v>
      </c>
      <c r="E17" s="149"/>
      <c r="F17" s="163"/>
      <c r="G17" s="152">
        <f>ROUND((SUM(L10:L16))/1,2)</f>
        <v>0</v>
      </c>
      <c r="H17" s="152">
        <f>ROUND((SUM(M10:M16))/1,2)</f>
        <v>0</v>
      </c>
      <c r="I17" s="152">
        <f>ROUND((SUM(I10:I16))/1,2)</f>
        <v>0</v>
      </c>
      <c r="J17" s="149"/>
      <c r="K17" s="149"/>
      <c r="L17" s="149">
        <f>ROUND((SUM(L10:L16))/1,2)</f>
        <v>0</v>
      </c>
      <c r="M17" s="149">
        <f>ROUND((SUM(M10:M16))/1,2)</f>
        <v>0</v>
      </c>
      <c r="N17" s="149"/>
      <c r="O17" s="149"/>
      <c r="P17" s="169"/>
      <c r="Q17" s="1"/>
      <c r="R17" s="1"/>
      <c r="S17" s="169">
        <f>ROUND((SUM(S10:S16))/1,2)</f>
        <v>0</v>
      </c>
      <c r="T17" s="170"/>
      <c r="U17" s="170"/>
      <c r="V17" s="2">
        <f>ROUND((SUM(V10:V16))/1,2)</f>
        <v>0</v>
      </c>
    </row>
    <row r="18" spans="1:26" x14ac:dyDescent="0.25">
      <c r="A18" s="1"/>
      <c r="B18" s="1"/>
      <c r="C18" s="1"/>
      <c r="D18" s="1"/>
      <c r="E18" s="1"/>
      <c r="F18" s="159"/>
      <c r="G18" s="142"/>
      <c r="H18" s="142"/>
      <c r="I18" s="142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149"/>
      <c r="B19" s="149"/>
      <c r="C19" s="149"/>
      <c r="D19" s="2" t="s">
        <v>68</v>
      </c>
      <c r="E19" s="149"/>
      <c r="F19" s="163"/>
      <c r="G19" s="152">
        <f>ROUND((SUM(L9:L18))/2,2)</f>
        <v>0</v>
      </c>
      <c r="H19" s="152">
        <f>ROUND((SUM(M9:M18))/2,2)</f>
        <v>0</v>
      </c>
      <c r="I19" s="152">
        <f>ROUND((SUM(I9:I18))/2,2)</f>
        <v>0</v>
      </c>
      <c r="J19" s="149"/>
      <c r="K19" s="149"/>
      <c r="L19" s="149">
        <f>ROUND((SUM(L9:L18))/2,2)</f>
        <v>0</v>
      </c>
      <c r="M19" s="149">
        <f>ROUND((SUM(M9:M18))/2,2)</f>
        <v>0</v>
      </c>
      <c r="N19" s="149"/>
      <c r="O19" s="149"/>
      <c r="P19" s="169"/>
      <c r="Q19" s="1"/>
      <c r="R19" s="1"/>
      <c r="S19" s="169">
        <f>ROUND((SUM(S9:S18))/2,2)</f>
        <v>0</v>
      </c>
      <c r="V19" s="2">
        <f>ROUND((SUM(V9:V18))/2,2)</f>
        <v>0</v>
      </c>
    </row>
    <row r="20" spans="1:26" x14ac:dyDescent="0.25">
      <c r="A20" s="171"/>
      <c r="B20" s="171"/>
      <c r="C20" s="171"/>
      <c r="D20" s="171" t="s">
        <v>72</v>
      </c>
      <c r="E20" s="171"/>
      <c r="F20" s="172"/>
      <c r="G20" s="173">
        <f>ROUND((SUM(L9:L19))/3,2)</f>
        <v>0</v>
      </c>
      <c r="H20" s="173">
        <f>ROUND((SUM(M9:M19))/3,2)</f>
        <v>0</v>
      </c>
      <c r="I20" s="173">
        <f>ROUND((SUM(I9:I19))/3,2)</f>
        <v>0</v>
      </c>
      <c r="J20" s="171"/>
      <c r="K20" s="171">
        <f>ROUND((SUM(K9:K19))/3,2)</f>
        <v>0</v>
      </c>
      <c r="L20" s="171">
        <f>ROUND((SUM(L9:L19))/3,2)</f>
        <v>0</v>
      </c>
      <c r="M20" s="171">
        <f>ROUND((SUM(M9:M19))/3,2)</f>
        <v>0</v>
      </c>
      <c r="N20" s="171"/>
      <c r="O20" s="171"/>
      <c r="P20" s="172"/>
      <c r="Q20" s="171"/>
      <c r="R20" s="171"/>
      <c r="S20" s="172">
        <f>ROUND((SUM(S9:S19))/3,2)</f>
        <v>0</v>
      </c>
      <c r="T20" s="174"/>
      <c r="U20" s="174"/>
      <c r="V20" s="171">
        <f>ROUND((SUM(V9:V19))/3,2)</f>
        <v>0</v>
      </c>
      <c r="Z20">
        <f>(SUM(Z9:Z19))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Aby Lúčka bola zelená, Obec Lúčka, okr. Svidník / Osadenie prvkov drobnej architektúry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15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211" t="s">
        <v>1</v>
      </c>
      <c r="C2" s="212"/>
      <c r="D2" s="212"/>
      <c r="E2" s="212"/>
      <c r="F2" s="212"/>
      <c r="G2" s="212"/>
      <c r="H2" s="212"/>
      <c r="I2" s="212"/>
      <c r="J2" s="213"/>
    </row>
    <row r="3" spans="1:23" ht="18" customHeight="1" x14ac:dyDescent="0.25">
      <c r="A3" s="12"/>
      <c r="B3" s="35" t="s">
        <v>127</v>
      </c>
      <c r="C3" s="36"/>
      <c r="D3" s="37"/>
      <c r="E3" s="37"/>
      <c r="F3" s="37"/>
      <c r="G3" s="17"/>
      <c r="H3" s="17"/>
      <c r="I3" s="38" t="s">
        <v>16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38" t="s">
        <v>18</v>
      </c>
      <c r="J4" s="31"/>
    </row>
    <row r="5" spans="1:23" ht="18" customHeight="1" thickBot="1" x14ac:dyDescent="0.3">
      <c r="A5" s="12"/>
      <c r="B5" s="39" t="s">
        <v>19</v>
      </c>
      <c r="C5" s="20"/>
      <c r="D5" s="17"/>
      <c r="E5" s="17"/>
      <c r="F5" s="40" t="s">
        <v>20</v>
      </c>
      <c r="G5" s="17"/>
      <c r="H5" s="17"/>
      <c r="I5" s="38" t="s">
        <v>21</v>
      </c>
      <c r="J5" s="41" t="s">
        <v>22</v>
      </c>
    </row>
    <row r="6" spans="1:23" ht="20.100000000000001" customHeight="1" thickTop="1" x14ac:dyDescent="0.25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23" ht="18" customHeight="1" x14ac:dyDescent="0.25">
      <c r="A7" s="12"/>
      <c r="B7" s="50" t="s">
        <v>26</v>
      </c>
      <c r="C7" s="43"/>
      <c r="D7" s="18"/>
      <c r="E7" s="18"/>
      <c r="F7" s="18"/>
      <c r="G7" s="51" t="s">
        <v>27</v>
      </c>
      <c r="H7" s="18"/>
      <c r="I7" s="29"/>
      <c r="J7" s="44"/>
    </row>
    <row r="8" spans="1:23" ht="20.100000000000001" customHeight="1" x14ac:dyDescent="0.25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23" ht="18" customHeight="1" x14ac:dyDescent="0.25">
      <c r="A9" s="12"/>
      <c r="B9" s="39" t="s">
        <v>26</v>
      </c>
      <c r="C9" s="20"/>
      <c r="D9" s="17"/>
      <c r="E9" s="17"/>
      <c r="F9" s="17"/>
      <c r="G9" s="40" t="s">
        <v>27</v>
      </c>
      <c r="H9" s="17"/>
      <c r="I9" s="28"/>
      <c r="J9" s="31"/>
    </row>
    <row r="10" spans="1:23" ht="20.100000000000001" customHeight="1" x14ac:dyDescent="0.25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23" ht="18" customHeight="1" thickBot="1" x14ac:dyDescent="0.3">
      <c r="A11" s="12"/>
      <c r="B11" s="39" t="s">
        <v>28</v>
      </c>
      <c r="C11" s="20"/>
      <c r="D11" s="17"/>
      <c r="E11" s="17"/>
      <c r="F11" s="17"/>
      <c r="G11" s="40" t="s">
        <v>29</v>
      </c>
      <c r="H11" s="17"/>
      <c r="I11" s="28"/>
      <c r="J11" s="31"/>
    </row>
    <row r="12" spans="1:23" ht="18" customHeight="1" thickTop="1" x14ac:dyDescent="0.25">
      <c r="A12" s="12"/>
      <c r="B12" s="45"/>
      <c r="C12" s="46"/>
      <c r="D12" s="47"/>
      <c r="E12" s="47"/>
      <c r="F12" s="47"/>
      <c r="G12" s="47"/>
      <c r="H12" s="47"/>
      <c r="I12" s="48"/>
      <c r="J12" s="49"/>
    </row>
    <row r="13" spans="1:23" ht="18" customHeight="1" x14ac:dyDescent="0.25">
      <c r="A13" s="12"/>
      <c r="B13" s="42"/>
      <c r="C13" s="43"/>
      <c r="D13" s="18"/>
      <c r="E13" s="18"/>
      <c r="F13" s="18"/>
      <c r="G13" s="18"/>
      <c r="H13" s="18"/>
      <c r="I13" s="29"/>
      <c r="J13" s="44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84" t="s">
        <v>30</v>
      </c>
      <c r="C15" s="85" t="s">
        <v>6</v>
      </c>
      <c r="D15" s="85" t="s">
        <v>57</v>
      </c>
      <c r="E15" s="86" t="s">
        <v>58</v>
      </c>
      <c r="F15" s="99" t="s">
        <v>59</v>
      </c>
      <c r="G15" s="52" t="s">
        <v>35</v>
      </c>
      <c r="H15" s="55" t="s">
        <v>36</v>
      </c>
      <c r="I15" s="27"/>
      <c r="J15" s="49"/>
    </row>
    <row r="16" spans="1:23" ht="18" customHeight="1" x14ac:dyDescent="0.25">
      <c r="A16" s="12"/>
      <c r="B16" s="87">
        <v>1</v>
      </c>
      <c r="C16" s="88" t="s">
        <v>31</v>
      </c>
      <c r="D16" s="89">
        <f>'Rekap 3482'!B13</f>
        <v>0</v>
      </c>
      <c r="E16" s="90">
        <f>'Rekap 3482'!C13</f>
        <v>0</v>
      </c>
      <c r="F16" s="100">
        <f>'Rekap 3482'!D13</f>
        <v>0</v>
      </c>
      <c r="G16" s="53">
        <v>6</v>
      </c>
      <c r="H16" s="109" t="s">
        <v>37</v>
      </c>
      <c r="I16" s="120"/>
      <c r="J16" s="112">
        <v>0</v>
      </c>
    </row>
    <row r="17" spans="1:26" ht="18" customHeight="1" x14ac:dyDescent="0.25">
      <c r="A17" s="12"/>
      <c r="B17" s="60">
        <v>2</v>
      </c>
      <c r="C17" s="64" t="s">
        <v>32</v>
      </c>
      <c r="D17" s="71"/>
      <c r="E17" s="69"/>
      <c r="F17" s="74"/>
      <c r="G17" s="54">
        <v>7</v>
      </c>
      <c r="H17" s="110" t="s">
        <v>38</v>
      </c>
      <c r="I17" s="120"/>
      <c r="J17" s="113">
        <f>'SO 3482'!Z25</f>
        <v>0</v>
      </c>
    </row>
    <row r="18" spans="1:26" ht="18" customHeight="1" x14ac:dyDescent="0.25">
      <c r="A18" s="12"/>
      <c r="B18" s="61">
        <v>3</v>
      </c>
      <c r="C18" s="65" t="s">
        <v>33</v>
      </c>
      <c r="D18" s="72"/>
      <c r="E18" s="70"/>
      <c r="F18" s="75"/>
      <c r="G18" s="54">
        <v>8</v>
      </c>
      <c r="H18" s="110" t="s">
        <v>39</v>
      </c>
      <c r="I18" s="120"/>
      <c r="J18" s="113">
        <v>0</v>
      </c>
    </row>
    <row r="19" spans="1:26" ht="18" customHeight="1" x14ac:dyDescent="0.25">
      <c r="A19" s="12"/>
      <c r="B19" s="61">
        <v>4</v>
      </c>
      <c r="C19" s="66"/>
      <c r="D19" s="72"/>
      <c r="E19" s="70"/>
      <c r="F19" s="75"/>
      <c r="G19" s="54">
        <v>9</v>
      </c>
      <c r="H19" s="118"/>
      <c r="I19" s="120"/>
      <c r="J19" s="119"/>
    </row>
    <row r="20" spans="1:26" ht="18" customHeight="1" thickBot="1" x14ac:dyDescent="0.3">
      <c r="A20" s="12"/>
      <c r="B20" s="61">
        <v>5</v>
      </c>
      <c r="C20" s="67" t="s">
        <v>34</v>
      </c>
      <c r="D20" s="73"/>
      <c r="E20" s="94"/>
      <c r="F20" s="101">
        <f>SUM(F16:F19)</f>
        <v>0</v>
      </c>
      <c r="G20" s="54">
        <v>10</v>
      </c>
      <c r="H20" s="110" t="s">
        <v>34</v>
      </c>
      <c r="I20" s="122"/>
      <c r="J20" s="93">
        <f>SUM(J16:J19)</f>
        <v>0</v>
      </c>
    </row>
    <row r="21" spans="1:26" ht="18" customHeight="1" thickTop="1" x14ac:dyDescent="0.25">
      <c r="A21" s="12"/>
      <c r="B21" s="58" t="s">
        <v>47</v>
      </c>
      <c r="C21" s="62" t="s">
        <v>7</v>
      </c>
      <c r="D21" s="68"/>
      <c r="E21" s="19"/>
      <c r="F21" s="92"/>
      <c r="G21" s="58" t="s">
        <v>53</v>
      </c>
      <c r="H21" s="55" t="s">
        <v>7</v>
      </c>
      <c r="I21" s="29"/>
      <c r="J21" s="123"/>
    </row>
    <row r="22" spans="1:26" ht="18" customHeight="1" x14ac:dyDescent="0.25">
      <c r="A22" s="12"/>
      <c r="B22" s="53">
        <v>11</v>
      </c>
      <c r="C22" s="56" t="s">
        <v>48</v>
      </c>
      <c r="D22" s="80"/>
      <c r="E22" s="82" t="s">
        <v>51</v>
      </c>
      <c r="F22" s="74">
        <f>((F16*U22*0)+(F17*V22*0)+(F18*W22*0))/100</f>
        <v>0</v>
      </c>
      <c r="G22" s="53">
        <v>16</v>
      </c>
      <c r="H22" s="109" t="s">
        <v>54</v>
      </c>
      <c r="I22" s="121" t="s">
        <v>51</v>
      </c>
      <c r="J22" s="11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4">
        <v>12</v>
      </c>
      <c r="C23" s="57" t="s">
        <v>49</v>
      </c>
      <c r="D23" s="59"/>
      <c r="E23" s="82" t="s">
        <v>52</v>
      </c>
      <c r="F23" s="75">
        <f>((F16*U23*0)+(F17*V23*0)+(F18*W23*0))/100</f>
        <v>0</v>
      </c>
      <c r="G23" s="54">
        <v>17</v>
      </c>
      <c r="H23" s="110" t="s">
        <v>55</v>
      </c>
      <c r="I23" s="121" t="s">
        <v>51</v>
      </c>
      <c r="J23" s="113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4">
        <v>13</v>
      </c>
      <c r="C24" s="57" t="s">
        <v>50</v>
      </c>
      <c r="D24" s="59"/>
      <c r="E24" s="82" t="s">
        <v>51</v>
      </c>
      <c r="F24" s="75">
        <f>((F16*U24*0)+(F17*V24*0)+(F18*W24*0))/100</f>
        <v>0</v>
      </c>
      <c r="G24" s="54">
        <v>18</v>
      </c>
      <c r="H24" s="110" t="s">
        <v>56</v>
      </c>
      <c r="I24" s="121" t="s">
        <v>52</v>
      </c>
      <c r="J24" s="113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4">
        <v>14</v>
      </c>
      <c r="C25" s="20"/>
      <c r="D25" s="59"/>
      <c r="E25" s="83"/>
      <c r="F25" s="81"/>
      <c r="G25" s="54">
        <v>19</v>
      </c>
      <c r="H25" s="118"/>
      <c r="I25" s="120"/>
      <c r="J25" s="119"/>
    </row>
    <row r="26" spans="1:26" ht="18" customHeight="1" thickBot="1" x14ac:dyDescent="0.3">
      <c r="A26" s="12"/>
      <c r="B26" s="54">
        <v>15</v>
      </c>
      <c r="C26" s="57"/>
      <c r="D26" s="59"/>
      <c r="E26" s="59"/>
      <c r="F26" s="102"/>
      <c r="G26" s="54">
        <v>20</v>
      </c>
      <c r="H26" s="110" t="s">
        <v>34</v>
      </c>
      <c r="I26" s="122"/>
      <c r="J26" s="93">
        <f>SUM(J22:J25)+SUM(F22:F25)</f>
        <v>0</v>
      </c>
    </row>
    <row r="27" spans="1:26" ht="18" customHeight="1" thickTop="1" x14ac:dyDescent="0.25">
      <c r="A27" s="12"/>
      <c r="B27" s="95"/>
      <c r="C27" s="134" t="s">
        <v>62</v>
      </c>
      <c r="D27" s="127"/>
      <c r="E27" s="96"/>
      <c r="F27" s="30"/>
      <c r="G27" s="103" t="s">
        <v>40</v>
      </c>
      <c r="H27" s="98" t="s">
        <v>41</v>
      </c>
      <c r="I27" s="29"/>
      <c r="J27" s="32"/>
    </row>
    <row r="28" spans="1:26" ht="18" customHeight="1" x14ac:dyDescent="0.25">
      <c r="A28" s="12"/>
      <c r="B28" s="26"/>
      <c r="C28" s="125"/>
      <c r="D28" s="128"/>
      <c r="E28" s="22"/>
      <c r="F28" s="12"/>
      <c r="G28" s="104">
        <v>21</v>
      </c>
      <c r="H28" s="108" t="s">
        <v>42</v>
      </c>
      <c r="I28" s="115"/>
      <c r="J28" s="91">
        <f>F20+J20+F26+J26</f>
        <v>0</v>
      </c>
    </row>
    <row r="29" spans="1:26" ht="18" customHeight="1" x14ac:dyDescent="0.25">
      <c r="A29" s="12"/>
      <c r="B29" s="76"/>
      <c r="C29" s="126"/>
      <c r="D29" s="129"/>
      <c r="E29" s="22"/>
      <c r="F29" s="12"/>
      <c r="G29" s="53">
        <v>22</v>
      </c>
      <c r="H29" s="109" t="s">
        <v>43</v>
      </c>
      <c r="I29" s="116">
        <f>J28-SUM('SO 3482'!K9:'SO 3482'!K24)</f>
        <v>0</v>
      </c>
      <c r="J29" s="112">
        <f>ROUND(((ROUND(I29,2)*20)*1/100),2)</f>
        <v>0</v>
      </c>
    </row>
    <row r="30" spans="1:26" ht="18" customHeight="1" x14ac:dyDescent="0.25">
      <c r="A30" s="12"/>
      <c r="B30" s="23"/>
      <c r="C30" s="118"/>
      <c r="D30" s="120"/>
      <c r="E30" s="22"/>
      <c r="F30" s="12"/>
      <c r="G30" s="54">
        <v>23</v>
      </c>
      <c r="H30" s="110" t="s">
        <v>44</v>
      </c>
      <c r="I30" s="82">
        <f>SUM('SO 3482'!K9:'SO 3482'!K24)</f>
        <v>0</v>
      </c>
      <c r="J30" s="113">
        <f>ROUND(((ROUND(I30,2)*0)/100),2)</f>
        <v>0</v>
      </c>
    </row>
    <row r="31" spans="1:26" ht="18" customHeight="1" x14ac:dyDescent="0.25">
      <c r="A31" s="12"/>
      <c r="B31" s="24"/>
      <c r="C31" s="130"/>
      <c r="D31" s="131"/>
      <c r="E31" s="22"/>
      <c r="F31" s="12"/>
      <c r="G31" s="104">
        <v>24</v>
      </c>
      <c r="H31" s="108" t="s">
        <v>45</v>
      </c>
      <c r="I31" s="107"/>
      <c r="J31" s="124">
        <f>SUM(J28:J30)</f>
        <v>0</v>
      </c>
    </row>
    <row r="32" spans="1:26" ht="18" customHeight="1" thickBot="1" x14ac:dyDescent="0.3">
      <c r="A32" s="12"/>
      <c r="B32" s="42"/>
      <c r="C32" s="111"/>
      <c r="D32" s="117"/>
      <c r="E32" s="77"/>
      <c r="F32" s="78"/>
      <c r="G32" s="53" t="s">
        <v>46</v>
      </c>
      <c r="H32" s="111"/>
      <c r="I32" s="117"/>
      <c r="J32" s="114"/>
    </row>
    <row r="33" spans="1:10" ht="18" customHeight="1" thickTop="1" x14ac:dyDescent="0.25">
      <c r="A33" s="12"/>
      <c r="B33" s="95"/>
      <c r="C33" s="96"/>
      <c r="D33" s="132" t="s">
        <v>60</v>
      </c>
      <c r="E33" s="16"/>
      <c r="F33" s="97"/>
      <c r="G33" s="105">
        <v>26</v>
      </c>
      <c r="H33" s="133" t="s">
        <v>61</v>
      </c>
      <c r="I33" s="30"/>
      <c r="J33" s="106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76"/>
      <c r="C40" s="77"/>
      <c r="D40" s="13"/>
      <c r="E40" s="13"/>
      <c r="F40" s="13"/>
      <c r="G40" s="13"/>
      <c r="H40" s="13"/>
      <c r="I40" s="78"/>
      <c r="J40" s="79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4" t="s">
        <v>23</v>
      </c>
      <c r="B1" s="215"/>
      <c r="C1" s="215"/>
      <c r="D1" s="216"/>
      <c r="E1" s="137" t="s">
        <v>20</v>
      </c>
      <c r="F1" s="136"/>
      <c r="W1">
        <v>30.126000000000001</v>
      </c>
    </row>
    <row r="2" spans="1:26" ht="20.100000000000001" customHeight="1" x14ac:dyDescent="0.25">
      <c r="A2" s="214" t="s">
        <v>24</v>
      </c>
      <c r="B2" s="215"/>
      <c r="C2" s="215"/>
      <c r="D2" s="216"/>
      <c r="E2" s="137" t="s">
        <v>18</v>
      </c>
      <c r="F2" s="136"/>
    </row>
    <row r="3" spans="1:26" ht="20.100000000000001" customHeight="1" x14ac:dyDescent="0.25">
      <c r="A3" s="214" t="s">
        <v>25</v>
      </c>
      <c r="B3" s="215"/>
      <c r="C3" s="215"/>
      <c r="D3" s="216"/>
      <c r="E3" s="137" t="s">
        <v>66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127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67</v>
      </c>
      <c r="B8" s="135"/>
      <c r="C8" s="135"/>
      <c r="D8" s="135"/>
      <c r="E8" s="135"/>
      <c r="F8" s="135"/>
    </row>
    <row r="9" spans="1:26" x14ac:dyDescent="0.25">
      <c r="A9" s="140" t="s">
        <v>63</v>
      </c>
      <c r="B9" s="140" t="s">
        <v>57</v>
      </c>
      <c r="C9" s="140" t="s">
        <v>58</v>
      </c>
      <c r="D9" s="140" t="s">
        <v>34</v>
      </c>
      <c r="E9" s="140" t="s">
        <v>64</v>
      </c>
      <c r="F9" s="140" t="s">
        <v>65</v>
      </c>
    </row>
    <row r="10" spans="1:26" x14ac:dyDescent="0.25">
      <c r="A10" s="147" t="s">
        <v>68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69</v>
      </c>
      <c r="B11" s="150">
        <f>'SO 3482'!L18</f>
        <v>0</v>
      </c>
      <c r="C11" s="150">
        <f>'SO 3482'!M18</f>
        <v>0</v>
      </c>
      <c r="D11" s="150">
        <f>'SO 3482'!I18</f>
        <v>0</v>
      </c>
      <c r="E11" s="151">
        <f>'SO 3482'!S18</f>
        <v>0</v>
      </c>
      <c r="F11" s="151">
        <f>'SO 3482'!V18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71</v>
      </c>
      <c r="B12" s="150">
        <f>'SO 3482'!L22</f>
        <v>0</v>
      </c>
      <c r="C12" s="150">
        <f>'SO 3482'!M22</f>
        <v>0</v>
      </c>
      <c r="D12" s="150">
        <f>'SO 3482'!I22</f>
        <v>0</v>
      </c>
      <c r="E12" s="151">
        <f>'SO 3482'!S22</f>
        <v>0</v>
      </c>
      <c r="F12" s="151">
        <f>'SO 3482'!V22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2" t="s">
        <v>68</v>
      </c>
      <c r="B13" s="152">
        <f>'SO 3482'!L24</f>
        <v>0</v>
      </c>
      <c r="C13" s="152">
        <f>'SO 3482'!M24</f>
        <v>0</v>
      </c>
      <c r="D13" s="152">
        <f>'SO 3482'!I24</f>
        <v>0</v>
      </c>
      <c r="E13" s="153">
        <f>'SO 3482'!S24</f>
        <v>0</v>
      </c>
      <c r="F13" s="153">
        <f>'SO 3482'!V24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"/>
      <c r="B14" s="142"/>
      <c r="C14" s="142"/>
      <c r="D14" s="142"/>
      <c r="E14" s="141"/>
      <c r="F14" s="141"/>
    </row>
    <row r="15" spans="1:26" x14ac:dyDescent="0.25">
      <c r="A15" s="2" t="s">
        <v>72</v>
      </c>
      <c r="B15" s="152">
        <f>'SO 3482'!L25</f>
        <v>0</v>
      </c>
      <c r="C15" s="152">
        <f>'SO 3482'!M25</f>
        <v>0</v>
      </c>
      <c r="D15" s="152">
        <f>'SO 3482'!I25</f>
        <v>0</v>
      </c>
      <c r="E15" s="153">
        <f>'SO 3482'!S25</f>
        <v>0</v>
      </c>
      <c r="F15" s="153">
        <f>'SO 3482'!V25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B1" zoomScaleNormal="100" workbookViewId="0">
      <selection activeCell="B2" sqref="B2:H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7"/>
      <c r="B1" s="217" t="s">
        <v>23</v>
      </c>
      <c r="C1" s="218"/>
      <c r="D1" s="218"/>
      <c r="E1" s="218"/>
      <c r="F1" s="218"/>
      <c r="G1" s="218"/>
      <c r="H1" s="219"/>
      <c r="I1" s="158" t="s">
        <v>20</v>
      </c>
      <c r="J1" s="157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7"/>
      <c r="B2" s="217" t="s">
        <v>190</v>
      </c>
      <c r="C2" s="218"/>
      <c r="D2" s="218"/>
      <c r="E2" s="218"/>
      <c r="F2" s="218"/>
      <c r="G2" s="218"/>
      <c r="H2" s="219"/>
      <c r="I2" s="158" t="s">
        <v>18</v>
      </c>
      <c r="J2" s="157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7"/>
      <c r="B3" s="217" t="s">
        <v>188</v>
      </c>
      <c r="C3" s="218"/>
      <c r="D3" s="218"/>
      <c r="E3" s="218"/>
      <c r="F3" s="218"/>
      <c r="G3" s="218"/>
      <c r="H3" s="219"/>
      <c r="I3" s="158" t="s">
        <v>83</v>
      </c>
      <c r="J3" s="157"/>
      <c r="K3" s="3"/>
      <c r="L3" s="3"/>
      <c r="M3" s="3"/>
      <c r="N3" s="3"/>
      <c r="O3" s="3"/>
      <c r="P3" s="5" t="s">
        <v>189</v>
      </c>
      <c r="Q3" s="1"/>
      <c r="R3" s="1"/>
      <c r="S3" s="3"/>
      <c r="V3" s="3"/>
    </row>
    <row r="4" spans="1:26" x14ac:dyDescent="0.25">
      <c r="A4" s="3"/>
      <c r="B4" s="198" t="s">
        <v>184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60" t="s">
        <v>73</v>
      </c>
      <c r="B8" s="160" t="s">
        <v>74</v>
      </c>
      <c r="C8" s="160" t="s">
        <v>75</v>
      </c>
      <c r="D8" s="160" t="s">
        <v>76</v>
      </c>
      <c r="E8" s="160" t="s">
        <v>77</v>
      </c>
      <c r="F8" s="160" t="s">
        <v>78</v>
      </c>
      <c r="G8" s="160" t="s">
        <v>57</v>
      </c>
      <c r="H8" s="160" t="s">
        <v>58</v>
      </c>
      <c r="I8" s="160" t="s">
        <v>79</v>
      </c>
      <c r="J8" s="160"/>
      <c r="K8" s="160"/>
      <c r="L8" s="160"/>
      <c r="M8" s="160"/>
      <c r="N8" s="160"/>
      <c r="O8" s="160"/>
      <c r="P8" s="160" t="s">
        <v>80</v>
      </c>
      <c r="Q8" s="154"/>
      <c r="R8" s="154"/>
      <c r="S8" s="160" t="s">
        <v>81</v>
      </c>
      <c r="T8" s="156"/>
      <c r="U8" s="156"/>
      <c r="V8" s="160" t="s">
        <v>82</v>
      </c>
      <c r="W8" s="155"/>
      <c r="X8" s="155"/>
      <c r="Y8" s="155"/>
      <c r="Z8" s="155"/>
    </row>
    <row r="9" spans="1:26" x14ac:dyDescent="0.25">
      <c r="A9" s="143"/>
      <c r="B9" s="143"/>
      <c r="C9" s="161"/>
      <c r="D9" s="147" t="s">
        <v>68</v>
      </c>
      <c r="E9" s="143"/>
      <c r="F9" s="162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9"/>
      <c r="R9" s="149"/>
      <c r="S9" s="143"/>
      <c r="T9" s="146"/>
      <c r="U9" s="146"/>
      <c r="V9" s="143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69</v>
      </c>
      <c r="E10" s="149"/>
      <c r="F10" s="163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6"/>
      <c r="U10" s="146"/>
      <c r="V10" s="149"/>
      <c r="W10" s="146"/>
      <c r="X10" s="146"/>
      <c r="Y10" s="146"/>
      <c r="Z10" s="146"/>
    </row>
    <row r="11" spans="1:26" ht="24.95" customHeight="1" x14ac:dyDescent="0.25">
      <c r="A11" s="167"/>
      <c r="B11" s="164" t="s">
        <v>128</v>
      </c>
      <c r="C11" s="168" t="s">
        <v>139</v>
      </c>
      <c r="D11" s="164" t="s">
        <v>140</v>
      </c>
      <c r="E11" s="164" t="s">
        <v>97</v>
      </c>
      <c r="F11" s="165">
        <v>40</v>
      </c>
      <c r="G11" s="166">
        <v>0</v>
      </c>
      <c r="H11" s="166">
        <v>0</v>
      </c>
      <c r="I11" s="166">
        <f t="shared" ref="I11:I17" si="0">ROUND(F11*(G11+H11),2)</f>
        <v>0</v>
      </c>
      <c r="J11" s="164">
        <f t="shared" ref="J11:J17" si="1">ROUND(F11*(N11),2)</f>
        <v>59.6</v>
      </c>
      <c r="K11" s="1">
        <f t="shared" ref="K11:K17" si="2">ROUND(F11*(O11),2)</f>
        <v>0</v>
      </c>
      <c r="L11" s="1">
        <f t="shared" ref="L11:L17" si="3">ROUND(F11*(G11),2)</f>
        <v>0</v>
      </c>
      <c r="M11" s="1">
        <f t="shared" ref="M11:M17" si="4">ROUND(F11*(H11),2)</f>
        <v>0</v>
      </c>
      <c r="N11" s="1">
        <v>1.49</v>
      </c>
      <c r="O11" s="1"/>
      <c r="P11" s="159"/>
      <c r="Q11" s="159"/>
      <c r="R11" s="159"/>
      <c r="S11" s="149"/>
      <c r="V11" s="163"/>
      <c r="Z11">
        <v>0</v>
      </c>
    </row>
    <row r="12" spans="1:26" ht="24.95" customHeight="1" x14ac:dyDescent="0.25">
      <c r="A12" s="167"/>
      <c r="B12" s="164" t="s">
        <v>109</v>
      </c>
      <c r="C12" s="168" t="s">
        <v>141</v>
      </c>
      <c r="D12" s="164" t="s">
        <v>142</v>
      </c>
      <c r="E12" s="164" t="s">
        <v>87</v>
      </c>
      <c r="F12" s="165">
        <v>8</v>
      </c>
      <c r="G12" s="166">
        <v>0</v>
      </c>
      <c r="H12" s="166">
        <v>0</v>
      </c>
      <c r="I12" s="166">
        <f t="shared" si="0"/>
        <v>0</v>
      </c>
      <c r="J12" s="164">
        <f t="shared" si="1"/>
        <v>200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25</v>
      </c>
      <c r="O12" s="1"/>
      <c r="P12" s="159"/>
      <c r="Q12" s="159"/>
      <c r="R12" s="159"/>
      <c r="S12" s="149"/>
      <c r="V12" s="163"/>
      <c r="Z12">
        <v>0</v>
      </c>
    </row>
    <row r="13" spans="1:26" ht="24.95" customHeight="1" x14ac:dyDescent="0.25">
      <c r="A13" s="167"/>
      <c r="B13" s="164" t="s">
        <v>143</v>
      </c>
      <c r="C13" s="168" t="s">
        <v>144</v>
      </c>
      <c r="D13" s="164" t="s">
        <v>145</v>
      </c>
      <c r="E13" s="164" t="s">
        <v>111</v>
      </c>
      <c r="F13" s="165">
        <v>2</v>
      </c>
      <c r="G13" s="166">
        <v>0</v>
      </c>
      <c r="H13" s="166">
        <v>0</v>
      </c>
      <c r="I13" s="166">
        <f t="shared" si="0"/>
        <v>0</v>
      </c>
      <c r="J13" s="164">
        <f t="shared" si="1"/>
        <v>9.5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4.75</v>
      </c>
      <c r="O13" s="1"/>
      <c r="P13" s="159"/>
      <c r="Q13" s="159"/>
      <c r="R13" s="159"/>
      <c r="S13" s="149"/>
      <c r="V13" s="163"/>
      <c r="Z13">
        <v>0</v>
      </c>
    </row>
    <row r="14" spans="1:26" ht="24.95" customHeight="1" x14ac:dyDescent="0.25">
      <c r="A14" s="167"/>
      <c r="B14" s="164" t="s">
        <v>128</v>
      </c>
      <c r="C14" s="168" t="s">
        <v>146</v>
      </c>
      <c r="D14" s="164" t="s">
        <v>147</v>
      </c>
      <c r="E14" s="164" t="s">
        <v>148</v>
      </c>
      <c r="F14" s="165">
        <v>200</v>
      </c>
      <c r="G14" s="166">
        <v>0</v>
      </c>
      <c r="H14" s="166">
        <v>0</v>
      </c>
      <c r="I14" s="166">
        <f t="shared" si="0"/>
        <v>0</v>
      </c>
      <c r="J14" s="164">
        <f t="shared" si="1"/>
        <v>176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0.88</v>
      </c>
      <c r="O14" s="1"/>
      <c r="P14" s="159"/>
      <c r="Q14" s="159"/>
      <c r="R14" s="159"/>
      <c r="S14" s="149"/>
      <c r="V14" s="163"/>
      <c r="Z14">
        <v>0</v>
      </c>
    </row>
    <row r="15" spans="1:26" ht="24.95" customHeight="1" x14ac:dyDescent="0.25">
      <c r="A15" s="167"/>
      <c r="B15" s="164" t="s">
        <v>109</v>
      </c>
      <c r="C15" s="168" t="s">
        <v>182</v>
      </c>
      <c r="D15" s="164" t="s">
        <v>149</v>
      </c>
      <c r="E15" s="164" t="s">
        <v>107</v>
      </c>
      <c r="F15" s="165">
        <v>4</v>
      </c>
      <c r="G15" s="166">
        <v>0</v>
      </c>
      <c r="H15" s="166">
        <v>0</v>
      </c>
      <c r="I15" s="166">
        <f t="shared" si="0"/>
        <v>0</v>
      </c>
      <c r="J15" s="164">
        <f t="shared" si="1"/>
        <v>120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30</v>
      </c>
      <c r="O15" s="1"/>
      <c r="P15" s="159"/>
      <c r="Q15" s="159"/>
      <c r="R15" s="159"/>
      <c r="S15" s="149"/>
      <c r="V15" s="163"/>
      <c r="Z15">
        <v>0</v>
      </c>
    </row>
    <row r="16" spans="1:26" ht="24.95" customHeight="1" x14ac:dyDescent="0.25">
      <c r="A16" s="167"/>
      <c r="B16" s="164" t="s">
        <v>109</v>
      </c>
      <c r="C16" s="168" t="s">
        <v>183</v>
      </c>
      <c r="D16" s="164" t="s">
        <v>150</v>
      </c>
      <c r="E16" s="164" t="s">
        <v>97</v>
      </c>
      <c r="F16" s="165">
        <v>200</v>
      </c>
      <c r="G16" s="166">
        <v>0</v>
      </c>
      <c r="H16" s="166">
        <v>0</v>
      </c>
      <c r="I16" s="166">
        <f t="shared" si="0"/>
        <v>0</v>
      </c>
      <c r="J16" s="164">
        <f t="shared" si="1"/>
        <v>104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0.52</v>
      </c>
      <c r="O16" s="1"/>
      <c r="P16" s="159"/>
      <c r="Q16" s="159"/>
      <c r="R16" s="159"/>
      <c r="S16" s="149"/>
      <c r="V16" s="163"/>
      <c r="Z16">
        <v>0</v>
      </c>
    </row>
    <row r="17" spans="1:26" ht="24.95" customHeight="1" x14ac:dyDescent="0.25">
      <c r="A17" s="167"/>
      <c r="B17" s="164" t="s">
        <v>117</v>
      </c>
      <c r="C17" s="168" t="s">
        <v>153</v>
      </c>
      <c r="D17" s="164" t="s">
        <v>154</v>
      </c>
      <c r="E17" s="164" t="s">
        <v>148</v>
      </c>
      <c r="F17" s="165">
        <v>40</v>
      </c>
      <c r="G17" s="166">
        <v>0</v>
      </c>
      <c r="H17" s="166">
        <v>0</v>
      </c>
      <c r="I17" s="166">
        <f t="shared" si="0"/>
        <v>0</v>
      </c>
      <c r="J17" s="164">
        <f t="shared" si="1"/>
        <v>105.6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2.64</v>
      </c>
      <c r="O17" s="1"/>
      <c r="P17" s="159"/>
      <c r="Q17" s="159"/>
      <c r="R17" s="159"/>
      <c r="S17" s="149"/>
      <c r="V17" s="163"/>
      <c r="Z17">
        <v>0</v>
      </c>
    </row>
    <row r="18" spans="1:26" x14ac:dyDescent="0.25">
      <c r="A18" s="149"/>
      <c r="B18" s="149"/>
      <c r="C18" s="149"/>
      <c r="D18" s="149" t="s">
        <v>69</v>
      </c>
      <c r="E18" s="149"/>
      <c r="F18" s="163"/>
      <c r="G18" s="152">
        <f>ROUND((SUM(L10:L17))/1,2)</f>
        <v>0</v>
      </c>
      <c r="H18" s="152">
        <f>ROUND((SUM(M10:M17))/1,2)</f>
        <v>0</v>
      </c>
      <c r="I18" s="152">
        <f>ROUND((SUM(I10:I17))/1,2)</f>
        <v>0</v>
      </c>
      <c r="J18" s="149"/>
      <c r="K18" s="149"/>
      <c r="L18" s="149">
        <f>ROUND((SUM(L10:L17))/1,2)</f>
        <v>0</v>
      </c>
      <c r="M18" s="149">
        <f>ROUND((SUM(M10:M17))/1,2)</f>
        <v>0</v>
      </c>
      <c r="N18" s="149"/>
      <c r="O18" s="149"/>
      <c r="P18" s="169"/>
      <c r="Q18" s="149"/>
      <c r="R18" s="149"/>
      <c r="S18" s="169">
        <f>ROUND((SUM(S10:S17))/1,2)</f>
        <v>0</v>
      </c>
      <c r="T18" s="146"/>
      <c r="U18" s="146"/>
      <c r="V18" s="2">
        <f>ROUND((SUM(V10:V17))/1,2)</f>
        <v>0</v>
      </c>
      <c r="W18" s="146"/>
      <c r="X18" s="146"/>
      <c r="Y18" s="146"/>
      <c r="Z18" s="146"/>
    </row>
    <row r="19" spans="1:26" x14ac:dyDescent="0.25">
      <c r="A19" s="1"/>
      <c r="B19" s="1"/>
      <c r="C19" s="1"/>
      <c r="D19" s="1"/>
      <c r="E19" s="1"/>
      <c r="F19" s="159"/>
      <c r="G19" s="142"/>
      <c r="H19" s="142"/>
      <c r="I19" s="142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x14ac:dyDescent="0.25">
      <c r="A20" s="149"/>
      <c r="B20" s="149"/>
      <c r="C20" s="149"/>
      <c r="D20" s="149" t="s">
        <v>71</v>
      </c>
      <c r="E20" s="149"/>
      <c r="F20" s="163"/>
      <c r="G20" s="150"/>
      <c r="H20" s="150"/>
      <c r="I20" s="150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6"/>
      <c r="U20" s="146"/>
      <c r="V20" s="149"/>
      <c r="W20" s="146"/>
      <c r="X20" s="146"/>
      <c r="Y20" s="146"/>
      <c r="Z20" s="146"/>
    </row>
    <row r="21" spans="1:26" ht="24.95" customHeight="1" x14ac:dyDescent="0.25">
      <c r="A21" s="167"/>
      <c r="B21" s="164" t="s">
        <v>128</v>
      </c>
      <c r="C21" s="168" t="s">
        <v>155</v>
      </c>
      <c r="D21" s="164" t="s">
        <v>156</v>
      </c>
      <c r="E21" s="164" t="s">
        <v>107</v>
      </c>
      <c r="F21" s="165">
        <v>0.92</v>
      </c>
      <c r="G21" s="166">
        <v>0</v>
      </c>
      <c r="H21" s="166">
        <v>0</v>
      </c>
      <c r="I21" s="166">
        <f>ROUND(F21*(G21+H21),2)</f>
        <v>0</v>
      </c>
      <c r="J21" s="164">
        <f>ROUND(F21*(N21),2)</f>
        <v>29.01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31.53</v>
      </c>
      <c r="O21" s="1"/>
      <c r="P21" s="159"/>
      <c r="Q21" s="159"/>
      <c r="R21" s="159"/>
      <c r="S21" s="149"/>
      <c r="V21" s="163"/>
      <c r="Z21">
        <v>0</v>
      </c>
    </row>
    <row r="22" spans="1:26" x14ac:dyDescent="0.25">
      <c r="A22" s="149"/>
      <c r="B22" s="149"/>
      <c r="C22" s="149"/>
      <c r="D22" s="149" t="s">
        <v>71</v>
      </c>
      <c r="E22" s="149"/>
      <c r="F22" s="163"/>
      <c r="G22" s="152">
        <f>ROUND((SUM(L20:L21))/1,2)</f>
        <v>0</v>
      </c>
      <c r="H22" s="152">
        <f>ROUND((SUM(M20:M21))/1,2)</f>
        <v>0</v>
      </c>
      <c r="I22" s="152">
        <f>ROUND((SUM(I20:I21))/1,2)</f>
        <v>0</v>
      </c>
      <c r="J22" s="149"/>
      <c r="K22" s="149"/>
      <c r="L22" s="149">
        <f>ROUND((SUM(L20:L21))/1,2)</f>
        <v>0</v>
      </c>
      <c r="M22" s="149">
        <f>ROUND((SUM(M20:M21))/1,2)</f>
        <v>0</v>
      </c>
      <c r="N22" s="149"/>
      <c r="O22" s="149"/>
      <c r="P22" s="169"/>
      <c r="Q22" s="1"/>
      <c r="R22" s="1"/>
      <c r="S22" s="169">
        <f>ROUND((SUM(S20:S21))/1,2)</f>
        <v>0</v>
      </c>
      <c r="T22" s="170"/>
      <c r="U22" s="170"/>
      <c r="V22" s="2">
        <f>ROUND((SUM(V20:V21))/1,2)</f>
        <v>0</v>
      </c>
    </row>
    <row r="23" spans="1:26" x14ac:dyDescent="0.25">
      <c r="A23" s="1"/>
      <c r="B23" s="1"/>
      <c r="C23" s="1"/>
      <c r="D23" s="1"/>
      <c r="E23" s="1"/>
      <c r="F23" s="159"/>
      <c r="G23" s="142"/>
      <c r="H23" s="142"/>
      <c r="I23" s="142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149"/>
      <c r="B24" s="149"/>
      <c r="C24" s="149"/>
      <c r="D24" s="2" t="s">
        <v>68</v>
      </c>
      <c r="E24" s="149"/>
      <c r="F24" s="163"/>
      <c r="G24" s="152">
        <f>ROUND((SUM(L9:L23))/2,2)</f>
        <v>0</v>
      </c>
      <c r="H24" s="152">
        <f>ROUND((SUM(M9:M23))/2,2)</f>
        <v>0</v>
      </c>
      <c r="I24" s="152">
        <f>ROUND((SUM(I9:I23))/2,2)</f>
        <v>0</v>
      </c>
      <c r="J24" s="149"/>
      <c r="K24" s="149"/>
      <c r="L24" s="149">
        <f>ROUND((SUM(L9:L23))/2,2)</f>
        <v>0</v>
      </c>
      <c r="M24" s="149">
        <f>ROUND((SUM(M9:M23))/2,2)</f>
        <v>0</v>
      </c>
      <c r="N24" s="149"/>
      <c r="O24" s="149"/>
      <c r="P24" s="169"/>
      <c r="Q24" s="1"/>
      <c r="R24" s="1"/>
      <c r="S24" s="169">
        <f>ROUND((SUM(S9:S23))/2,2)</f>
        <v>0</v>
      </c>
      <c r="V24" s="2">
        <f>ROUND((SUM(V9:V23))/2,2)</f>
        <v>0</v>
      </c>
    </row>
    <row r="25" spans="1:26" x14ac:dyDescent="0.25">
      <c r="A25" s="171"/>
      <c r="B25" s="171"/>
      <c r="C25" s="171"/>
      <c r="D25" s="171" t="s">
        <v>72</v>
      </c>
      <c r="E25" s="171"/>
      <c r="F25" s="172"/>
      <c r="G25" s="173">
        <f>ROUND((SUM(L9:L24))/3,2)</f>
        <v>0</v>
      </c>
      <c r="H25" s="173">
        <f>ROUND((SUM(M9:M24))/3,2)</f>
        <v>0</v>
      </c>
      <c r="I25" s="173">
        <f>ROUND((SUM(I9:I24))/3,2)</f>
        <v>0</v>
      </c>
      <c r="J25" s="171"/>
      <c r="K25" s="171">
        <f>ROUND((SUM(K9:K24))/3,2)</f>
        <v>0</v>
      </c>
      <c r="L25" s="171">
        <f>ROUND((SUM(L9:L24))/3,2)</f>
        <v>0</v>
      </c>
      <c r="M25" s="171">
        <f>ROUND((SUM(M9:M24))/3,2)</f>
        <v>0</v>
      </c>
      <c r="N25" s="171"/>
      <c r="O25" s="171"/>
      <c r="P25" s="172"/>
      <c r="Q25" s="171"/>
      <c r="R25" s="171"/>
      <c r="S25" s="172">
        <f>ROUND((SUM(S9:S24))/3,2)</f>
        <v>0</v>
      </c>
      <c r="T25" s="174"/>
      <c r="U25" s="174"/>
      <c r="V25" s="171">
        <f>ROUND((SUM(V9:V24))/3,2)</f>
        <v>0</v>
      </c>
      <c r="Z25">
        <f>(SUM(Z9:Z24))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Aby Lúčka bola zelená, Obec Lúčka, okr. Svidník / Sadové úpravy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161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25">
      <c r="A3" s="12"/>
      <c r="B3" s="23"/>
      <c r="C3" s="20"/>
      <c r="D3" s="17"/>
      <c r="E3" s="17"/>
      <c r="F3" s="17"/>
      <c r="G3" s="17"/>
      <c r="H3" s="17"/>
      <c r="I3" s="38" t="s">
        <v>16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38" t="s">
        <v>18</v>
      </c>
      <c r="J4" s="31"/>
    </row>
    <row r="5" spans="1:23" ht="18" customHeight="1" thickBot="1" x14ac:dyDescent="0.3">
      <c r="A5" s="12"/>
      <c r="B5" s="39" t="s">
        <v>19</v>
      </c>
      <c r="C5" s="20"/>
      <c r="D5" s="17"/>
      <c r="E5" s="17"/>
      <c r="F5" s="40" t="s">
        <v>20</v>
      </c>
      <c r="G5" s="17"/>
      <c r="H5" s="17"/>
      <c r="I5" s="38" t="s">
        <v>21</v>
      </c>
      <c r="J5" s="41" t="s">
        <v>22</v>
      </c>
    </row>
    <row r="6" spans="1:23" ht="20.100000000000001" customHeight="1" thickTop="1" x14ac:dyDescent="0.25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23" ht="18" customHeight="1" x14ac:dyDescent="0.25">
      <c r="A7" s="12"/>
      <c r="B7" s="50" t="s">
        <v>26</v>
      </c>
      <c r="C7" s="43"/>
      <c r="D7" s="18"/>
      <c r="E7" s="18"/>
      <c r="F7" s="18"/>
      <c r="G7" s="51" t="s">
        <v>27</v>
      </c>
      <c r="H7" s="18"/>
      <c r="I7" s="29"/>
      <c r="J7" s="44"/>
    </row>
    <row r="8" spans="1:23" ht="20.100000000000001" customHeight="1" x14ac:dyDescent="0.25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23" ht="18" customHeight="1" x14ac:dyDescent="0.25">
      <c r="A9" s="12"/>
      <c r="B9" s="39" t="s">
        <v>26</v>
      </c>
      <c r="C9" s="20"/>
      <c r="D9" s="17"/>
      <c r="E9" s="17"/>
      <c r="F9" s="17"/>
      <c r="G9" s="40" t="s">
        <v>27</v>
      </c>
      <c r="H9" s="17"/>
      <c r="I9" s="28"/>
      <c r="J9" s="31"/>
    </row>
    <row r="10" spans="1:23" ht="20.100000000000001" customHeight="1" x14ac:dyDescent="0.25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23" ht="18" customHeight="1" thickBot="1" x14ac:dyDescent="0.3">
      <c r="A11" s="12"/>
      <c r="B11" s="39" t="s">
        <v>28</v>
      </c>
      <c r="C11" s="20"/>
      <c r="D11" s="17"/>
      <c r="E11" s="17"/>
      <c r="F11" s="17"/>
      <c r="G11" s="40" t="s">
        <v>29</v>
      </c>
      <c r="H11" s="17"/>
      <c r="I11" s="28"/>
      <c r="J11" s="31"/>
    </row>
    <row r="12" spans="1:23" ht="18" customHeight="1" thickTop="1" x14ac:dyDescent="0.25">
      <c r="A12" s="12"/>
      <c r="B12" s="45"/>
      <c r="C12" s="46"/>
      <c r="D12" s="47"/>
      <c r="E12" s="47"/>
      <c r="F12" s="47"/>
      <c r="G12" s="47"/>
      <c r="H12" s="47"/>
      <c r="I12" s="48"/>
      <c r="J12" s="49"/>
    </row>
    <row r="13" spans="1:23" ht="18" customHeight="1" x14ac:dyDescent="0.25">
      <c r="A13" s="12"/>
      <c r="B13" s="42"/>
      <c r="C13" s="43"/>
      <c r="D13" s="18"/>
      <c r="E13" s="18"/>
      <c r="F13" s="18"/>
      <c r="G13" s="18"/>
      <c r="H13" s="18"/>
      <c r="I13" s="29"/>
      <c r="J13" s="44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84" t="s">
        <v>30</v>
      </c>
      <c r="C15" s="85" t="s">
        <v>6</v>
      </c>
      <c r="D15" s="85" t="s">
        <v>57</v>
      </c>
      <c r="E15" s="86" t="s">
        <v>58</v>
      </c>
      <c r="F15" s="99" t="s">
        <v>59</v>
      </c>
      <c r="G15" s="52" t="s">
        <v>35</v>
      </c>
      <c r="H15" s="55" t="s">
        <v>36</v>
      </c>
      <c r="I15" s="27"/>
      <c r="J15" s="49"/>
    </row>
    <row r="16" spans="1:23" ht="18" customHeight="1" x14ac:dyDescent="0.25">
      <c r="A16" s="12"/>
      <c r="B16" s="87">
        <v>1</v>
      </c>
      <c r="C16" s="88" t="s">
        <v>31</v>
      </c>
      <c r="D16" s="89">
        <f>'Kryci_list 3479'!D16+'Kryci_list 3480'!D16+'Kryci_list 3481'!D16+'Kryci_list 3482'!D16</f>
        <v>0</v>
      </c>
      <c r="E16" s="90">
        <f>'Kryci_list 3479'!E16+'Kryci_list 3480'!E16+'Kryci_list 3481'!E16+'Kryci_list 3482'!E16</f>
        <v>0</v>
      </c>
      <c r="F16" s="100">
        <f>'Kryci_list 3479'!F16+'Kryci_list 3480'!F16+'Kryci_list 3481'!F16+'Kryci_list 3482'!F16</f>
        <v>0</v>
      </c>
      <c r="G16" s="53">
        <v>6</v>
      </c>
      <c r="H16" s="109" t="s">
        <v>37</v>
      </c>
      <c r="I16" s="120"/>
      <c r="J16" s="112">
        <f>Rekapitulácia!F13</f>
        <v>0</v>
      </c>
    </row>
    <row r="17" spans="1:10" ht="18" customHeight="1" x14ac:dyDescent="0.25">
      <c r="A17" s="12"/>
      <c r="B17" s="60">
        <v>2</v>
      </c>
      <c r="C17" s="64" t="s">
        <v>32</v>
      </c>
      <c r="D17" s="71">
        <f>'Kryci_list 3479'!D17+'Kryci_list 3480'!D17+'Kryci_list 3481'!D17+'Kryci_list 3482'!D17</f>
        <v>0</v>
      </c>
      <c r="E17" s="69">
        <f>'Kryci_list 3479'!E17+'Kryci_list 3480'!E17+'Kryci_list 3481'!E17+'Kryci_list 3482'!E17</f>
        <v>0</v>
      </c>
      <c r="F17" s="74">
        <f>'Kryci_list 3479'!F17+'Kryci_list 3480'!F17+'Kryci_list 3481'!F17+'Kryci_list 3482'!F17</f>
        <v>0</v>
      </c>
      <c r="G17" s="54">
        <v>7</v>
      </c>
      <c r="H17" s="110" t="s">
        <v>38</v>
      </c>
      <c r="I17" s="120"/>
      <c r="J17" s="113">
        <f>Rekapitulácia!E13</f>
        <v>0</v>
      </c>
    </row>
    <row r="18" spans="1:10" ht="18" customHeight="1" x14ac:dyDescent="0.25">
      <c r="A18" s="12"/>
      <c r="B18" s="61">
        <v>3</v>
      </c>
      <c r="C18" s="65" t="s">
        <v>33</v>
      </c>
      <c r="D18" s="72">
        <f>'Kryci_list 3479'!D18+'Kryci_list 3480'!D18+'Kryci_list 3481'!D18+'Kryci_list 3482'!D18</f>
        <v>0</v>
      </c>
      <c r="E18" s="70">
        <f>'Kryci_list 3479'!E18+'Kryci_list 3480'!E18+'Kryci_list 3481'!E18+'Kryci_list 3482'!E18</f>
        <v>0</v>
      </c>
      <c r="F18" s="75">
        <f>'Kryci_list 3479'!F18+'Kryci_list 3480'!F18+'Kryci_list 3481'!F18+'Kryci_list 3482'!F18</f>
        <v>0</v>
      </c>
      <c r="G18" s="54">
        <v>8</v>
      </c>
      <c r="H18" s="110" t="s">
        <v>39</v>
      </c>
      <c r="I18" s="120"/>
      <c r="J18" s="113">
        <f>Rekapitulácia!D13</f>
        <v>0</v>
      </c>
    </row>
    <row r="19" spans="1:10" ht="18" customHeight="1" x14ac:dyDescent="0.25">
      <c r="A19" s="12"/>
      <c r="B19" s="61">
        <v>4</v>
      </c>
      <c r="C19" s="66"/>
      <c r="D19" s="72"/>
      <c r="E19" s="70"/>
      <c r="F19" s="75"/>
      <c r="G19" s="54">
        <v>9</v>
      </c>
      <c r="H19" s="118"/>
      <c r="I19" s="120"/>
      <c r="J19" s="119"/>
    </row>
    <row r="20" spans="1:10" ht="18" customHeight="1" thickBot="1" x14ac:dyDescent="0.3">
      <c r="A20" s="12"/>
      <c r="B20" s="61">
        <v>5</v>
      </c>
      <c r="C20" s="67" t="s">
        <v>34</v>
      </c>
      <c r="D20" s="73"/>
      <c r="E20" s="94"/>
      <c r="F20" s="101">
        <f>SUM(F16:F19)</f>
        <v>0</v>
      </c>
      <c r="G20" s="54">
        <v>10</v>
      </c>
      <c r="H20" s="110" t="s">
        <v>34</v>
      </c>
      <c r="I20" s="122"/>
      <c r="J20" s="93">
        <f>SUM(J16:J19)</f>
        <v>0</v>
      </c>
    </row>
    <row r="21" spans="1:10" ht="18" customHeight="1" thickTop="1" x14ac:dyDescent="0.25">
      <c r="A21" s="12"/>
      <c r="B21" s="58" t="s">
        <v>47</v>
      </c>
      <c r="C21" s="62" t="s">
        <v>7</v>
      </c>
      <c r="D21" s="68"/>
      <c r="E21" s="19"/>
      <c r="F21" s="92"/>
      <c r="G21" s="58" t="s">
        <v>53</v>
      </c>
      <c r="H21" s="55" t="s">
        <v>7</v>
      </c>
      <c r="I21" s="29"/>
      <c r="J21" s="123"/>
    </row>
    <row r="22" spans="1:10" ht="18" customHeight="1" x14ac:dyDescent="0.25">
      <c r="A22" s="12"/>
      <c r="B22" s="53">
        <v>11</v>
      </c>
      <c r="C22" s="56" t="s">
        <v>48</v>
      </c>
      <c r="D22" s="80"/>
      <c r="E22" s="83"/>
      <c r="F22" s="74">
        <f>'Kryci_list 3479'!F22+'Kryci_list 3480'!F22+'Kryci_list 3481'!F22+'Kryci_list 3482'!F22</f>
        <v>0</v>
      </c>
      <c r="G22" s="53">
        <v>16</v>
      </c>
      <c r="H22" s="109" t="s">
        <v>54</v>
      </c>
      <c r="I22" s="120"/>
      <c r="J22" s="112">
        <f>'Kryci_list 3479'!J22+'Kryci_list 3480'!J22+'Kryci_list 3481'!J22+'Kryci_list 3482'!J22</f>
        <v>0</v>
      </c>
    </row>
    <row r="23" spans="1:10" ht="18" customHeight="1" x14ac:dyDescent="0.25">
      <c r="A23" s="12"/>
      <c r="B23" s="54">
        <v>12</v>
      </c>
      <c r="C23" s="57" t="s">
        <v>49</v>
      </c>
      <c r="D23" s="59"/>
      <c r="E23" s="83"/>
      <c r="F23" s="75">
        <f>'Kryci_list 3479'!F23+'Kryci_list 3480'!F23+'Kryci_list 3481'!F23+'Kryci_list 3482'!F23</f>
        <v>0</v>
      </c>
      <c r="G23" s="54">
        <v>17</v>
      </c>
      <c r="H23" s="110" t="s">
        <v>55</v>
      </c>
      <c r="I23" s="120"/>
      <c r="J23" s="113">
        <f>'Kryci_list 3479'!J23+'Kryci_list 3480'!J23+'Kryci_list 3481'!J23+'Kryci_list 3482'!J23</f>
        <v>0</v>
      </c>
    </row>
    <row r="24" spans="1:10" ht="18" customHeight="1" x14ac:dyDescent="0.25">
      <c r="A24" s="12"/>
      <c r="B24" s="54">
        <v>13</v>
      </c>
      <c r="C24" s="57" t="s">
        <v>50</v>
      </c>
      <c r="D24" s="59"/>
      <c r="E24" s="83"/>
      <c r="F24" s="75">
        <f>'Kryci_list 3479'!F24+'Kryci_list 3480'!F24+'Kryci_list 3481'!F24+'Kryci_list 3482'!F24</f>
        <v>0</v>
      </c>
      <c r="G24" s="54">
        <v>18</v>
      </c>
      <c r="H24" s="110" t="s">
        <v>56</v>
      </c>
      <c r="I24" s="120"/>
      <c r="J24" s="113">
        <f>'Kryci_list 3479'!J24+'Kryci_list 3480'!J24+'Kryci_list 3481'!J24+'Kryci_list 3482'!J24</f>
        <v>0</v>
      </c>
    </row>
    <row r="25" spans="1:10" ht="18" customHeight="1" x14ac:dyDescent="0.25">
      <c r="A25" s="12"/>
      <c r="B25" s="54">
        <v>14</v>
      </c>
      <c r="C25" s="20"/>
      <c r="D25" s="59"/>
      <c r="E25" s="83"/>
      <c r="F25" s="81"/>
      <c r="G25" s="54">
        <v>19</v>
      </c>
      <c r="H25" s="118"/>
      <c r="I25" s="120"/>
      <c r="J25" s="113"/>
    </row>
    <row r="26" spans="1:10" ht="18" customHeight="1" thickBot="1" x14ac:dyDescent="0.3">
      <c r="A26" s="12"/>
      <c r="B26" s="54">
        <v>15</v>
      </c>
      <c r="C26" s="57"/>
      <c r="D26" s="59"/>
      <c r="E26" s="59"/>
      <c r="F26" s="102"/>
      <c r="G26" s="54">
        <v>20</v>
      </c>
      <c r="H26" s="110" t="s">
        <v>34</v>
      </c>
      <c r="I26" s="122"/>
      <c r="J26" s="93">
        <f>SUM(J22:J25)+SUM(F22:F25)</f>
        <v>0</v>
      </c>
    </row>
    <row r="27" spans="1:10" ht="18" customHeight="1" thickTop="1" x14ac:dyDescent="0.25">
      <c r="A27" s="12"/>
      <c r="B27" s="95"/>
      <c r="C27" s="134" t="s">
        <v>62</v>
      </c>
      <c r="D27" s="127"/>
      <c r="E27" s="96"/>
      <c r="F27" s="30"/>
      <c r="G27" s="103" t="s">
        <v>40</v>
      </c>
      <c r="H27" s="98" t="s">
        <v>41</v>
      </c>
      <c r="I27" s="29"/>
      <c r="J27" s="32"/>
    </row>
    <row r="28" spans="1:10" ht="18" customHeight="1" x14ac:dyDescent="0.25">
      <c r="A28" s="12"/>
      <c r="B28" s="26"/>
      <c r="C28" s="125"/>
      <c r="D28" s="128"/>
      <c r="E28" s="22"/>
      <c r="F28" s="12"/>
      <c r="G28" s="104">
        <v>21</v>
      </c>
      <c r="H28" s="108" t="s">
        <v>42</v>
      </c>
      <c r="I28" s="115"/>
      <c r="J28" s="91">
        <f>F20+J20+F26+J26</f>
        <v>0</v>
      </c>
    </row>
    <row r="29" spans="1:10" ht="18" customHeight="1" x14ac:dyDescent="0.25">
      <c r="A29" s="12"/>
      <c r="B29" s="76"/>
      <c r="C29" s="126"/>
      <c r="D29" s="129"/>
      <c r="E29" s="22"/>
      <c r="F29" s="12"/>
      <c r="G29" s="53">
        <v>22</v>
      </c>
      <c r="H29" s="109" t="s">
        <v>43</v>
      </c>
      <c r="I29" s="116">
        <f>Rekapitulácia!B14</f>
        <v>0</v>
      </c>
      <c r="J29" s="112">
        <f>ROUND(((ROUND(I29,2)*20)/100),2)*1</f>
        <v>0</v>
      </c>
    </row>
    <row r="30" spans="1:10" ht="18" customHeight="1" x14ac:dyDescent="0.25">
      <c r="A30" s="12"/>
      <c r="B30" s="23"/>
      <c r="C30" s="118"/>
      <c r="D30" s="120"/>
      <c r="E30" s="22"/>
      <c r="F30" s="12"/>
      <c r="G30" s="54">
        <v>23</v>
      </c>
      <c r="H30" s="110" t="s">
        <v>44</v>
      </c>
      <c r="I30" s="82">
        <f>Rekapitulácia!B15</f>
        <v>0</v>
      </c>
      <c r="J30" s="113">
        <f>ROUND(((ROUND(I30,2)*0)/100),2)</f>
        <v>0</v>
      </c>
    </row>
    <row r="31" spans="1:10" ht="18" customHeight="1" x14ac:dyDescent="0.25">
      <c r="A31" s="12"/>
      <c r="B31" s="24"/>
      <c r="C31" s="130"/>
      <c r="D31" s="131"/>
      <c r="E31" s="22"/>
      <c r="F31" s="12"/>
      <c r="G31" s="54">
        <v>24</v>
      </c>
      <c r="H31" s="110" t="s">
        <v>45</v>
      </c>
      <c r="I31" s="28"/>
      <c r="J31" s="188">
        <f>SUM(J28:J30)</f>
        <v>0</v>
      </c>
    </row>
    <row r="32" spans="1:10" ht="18" customHeight="1" thickBot="1" x14ac:dyDescent="0.3">
      <c r="A32" s="12"/>
      <c r="B32" s="42"/>
      <c r="C32" s="111"/>
      <c r="D32" s="117"/>
      <c r="E32" s="77"/>
      <c r="F32" s="78"/>
      <c r="G32" s="184" t="s">
        <v>46</v>
      </c>
      <c r="H32" s="185"/>
      <c r="I32" s="186"/>
      <c r="J32" s="187"/>
    </row>
    <row r="33" spans="1:10" ht="18" customHeight="1" thickTop="1" x14ac:dyDescent="0.25">
      <c r="A33" s="12"/>
      <c r="B33" s="95"/>
      <c r="C33" s="96"/>
      <c r="D33" s="132" t="s">
        <v>60</v>
      </c>
      <c r="E33" s="16"/>
      <c r="F33" s="16"/>
      <c r="G33" s="15"/>
      <c r="H33" s="132" t="s">
        <v>61</v>
      </c>
      <c r="I33" s="30"/>
      <c r="J33" s="33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76"/>
      <c r="C40" s="77"/>
      <c r="D40" s="13"/>
      <c r="E40" s="13"/>
      <c r="F40" s="13"/>
      <c r="G40" s="13"/>
      <c r="H40" s="13"/>
      <c r="I40" s="78"/>
      <c r="J40" s="79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15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211" t="s">
        <v>1</v>
      </c>
      <c r="C2" s="212"/>
      <c r="D2" s="212"/>
      <c r="E2" s="212"/>
      <c r="F2" s="212"/>
      <c r="G2" s="212"/>
      <c r="H2" s="212"/>
      <c r="I2" s="212"/>
      <c r="J2" s="213"/>
    </row>
    <row r="3" spans="1:23" ht="18" customHeight="1" x14ac:dyDescent="0.25">
      <c r="A3" s="12"/>
      <c r="B3" s="35" t="s">
        <v>17</v>
      </c>
      <c r="C3" s="36"/>
      <c r="D3" s="37"/>
      <c r="E3" s="37"/>
      <c r="F3" s="37"/>
      <c r="G3" s="17"/>
      <c r="H3" s="17"/>
      <c r="I3" s="38" t="s">
        <v>16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38" t="s">
        <v>18</v>
      </c>
      <c r="J4" s="31"/>
    </row>
    <row r="5" spans="1:23" ht="18" customHeight="1" thickBot="1" x14ac:dyDescent="0.3">
      <c r="A5" s="12"/>
      <c r="B5" s="39" t="s">
        <v>19</v>
      </c>
      <c r="C5" s="20"/>
      <c r="D5" s="17"/>
      <c r="E5" s="17"/>
      <c r="F5" s="40" t="s">
        <v>20</v>
      </c>
      <c r="G5" s="17"/>
      <c r="H5" s="17"/>
      <c r="I5" s="38" t="s">
        <v>21</v>
      </c>
      <c r="J5" s="41" t="s">
        <v>22</v>
      </c>
    </row>
    <row r="6" spans="1:23" ht="20.100000000000001" customHeight="1" thickTop="1" x14ac:dyDescent="0.25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23" ht="18" customHeight="1" x14ac:dyDescent="0.25">
      <c r="A7" s="12"/>
      <c r="B7" s="50" t="s">
        <v>26</v>
      </c>
      <c r="C7" s="43"/>
      <c r="D7" s="18"/>
      <c r="E7" s="18"/>
      <c r="F7" s="18"/>
      <c r="G7" s="51" t="s">
        <v>27</v>
      </c>
      <c r="H7" s="18"/>
      <c r="I7" s="29"/>
      <c r="J7" s="44"/>
    </row>
    <row r="8" spans="1:23" ht="20.100000000000001" customHeight="1" x14ac:dyDescent="0.25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23" ht="18" customHeight="1" x14ac:dyDescent="0.25">
      <c r="A9" s="12"/>
      <c r="B9" s="39" t="s">
        <v>26</v>
      </c>
      <c r="C9" s="20"/>
      <c r="D9" s="17"/>
      <c r="E9" s="17"/>
      <c r="F9" s="17"/>
      <c r="G9" s="40" t="s">
        <v>27</v>
      </c>
      <c r="H9" s="17"/>
      <c r="I9" s="28"/>
      <c r="J9" s="31"/>
    </row>
    <row r="10" spans="1:23" ht="20.100000000000001" customHeight="1" x14ac:dyDescent="0.25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23" ht="18" customHeight="1" thickBot="1" x14ac:dyDescent="0.3">
      <c r="A11" s="12"/>
      <c r="B11" s="39" t="s">
        <v>28</v>
      </c>
      <c r="C11" s="20"/>
      <c r="D11" s="17"/>
      <c r="E11" s="17"/>
      <c r="F11" s="17"/>
      <c r="G11" s="40" t="s">
        <v>29</v>
      </c>
      <c r="H11" s="17"/>
      <c r="I11" s="28"/>
      <c r="J11" s="31"/>
    </row>
    <row r="12" spans="1:23" ht="18" customHeight="1" thickTop="1" x14ac:dyDescent="0.25">
      <c r="A12" s="12"/>
      <c r="B12" s="45"/>
      <c r="C12" s="46"/>
      <c r="D12" s="47"/>
      <c r="E12" s="47"/>
      <c r="F12" s="47"/>
      <c r="G12" s="47"/>
      <c r="H12" s="47"/>
      <c r="I12" s="48"/>
      <c r="J12" s="49"/>
    </row>
    <row r="13" spans="1:23" ht="18" customHeight="1" x14ac:dyDescent="0.25">
      <c r="A13" s="12"/>
      <c r="B13" s="42"/>
      <c r="C13" s="43"/>
      <c r="D13" s="18"/>
      <c r="E13" s="18"/>
      <c r="F13" s="18"/>
      <c r="G13" s="18"/>
      <c r="H13" s="18"/>
      <c r="I13" s="29"/>
      <c r="J13" s="44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84" t="s">
        <v>30</v>
      </c>
      <c r="C15" s="85" t="s">
        <v>6</v>
      </c>
      <c r="D15" s="85" t="s">
        <v>57</v>
      </c>
      <c r="E15" s="86" t="s">
        <v>58</v>
      </c>
      <c r="F15" s="99" t="s">
        <v>59</v>
      </c>
      <c r="G15" s="52" t="s">
        <v>35</v>
      </c>
      <c r="H15" s="55" t="s">
        <v>36</v>
      </c>
      <c r="I15" s="27"/>
      <c r="J15" s="49"/>
    </row>
    <row r="16" spans="1:23" ht="18" customHeight="1" x14ac:dyDescent="0.25">
      <c r="A16" s="12"/>
      <c r="B16" s="87">
        <v>1</v>
      </c>
      <c r="C16" s="88" t="s">
        <v>31</v>
      </c>
      <c r="D16" s="89">
        <f>'Rekap 3479'!B14</f>
        <v>0</v>
      </c>
      <c r="E16" s="90">
        <f>'Rekap 3479'!C14</f>
        <v>0</v>
      </c>
      <c r="F16" s="100">
        <f>'Rekap 3479'!D14</f>
        <v>0</v>
      </c>
      <c r="G16" s="53">
        <v>6</v>
      </c>
      <c r="H16" s="109" t="s">
        <v>37</v>
      </c>
      <c r="I16" s="120"/>
      <c r="J16" s="112">
        <v>0</v>
      </c>
    </row>
    <row r="17" spans="1:26" ht="18" customHeight="1" x14ac:dyDescent="0.25">
      <c r="A17" s="12"/>
      <c r="B17" s="60">
        <v>2</v>
      </c>
      <c r="C17" s="64" t="s">
        <v>32</v>
      </c>
      <c r="D17" s="71"/>
      <c r="E17" s="69"/>
      <c r="F17" s="74"/>
      <c r="G17" s="54">
        <v>7</v>
      </c>
      <c r="H17" s="110" t="s">
        <v>38</v>
      </c>
      <c r="I17" s="120"/>
      <c r="J17" s="113">
        <f>'SO 3479'!Z28</f>
        <v>0</v>
      </c>
    </row>
    <row r="18" spans="1:26" ht="18" customHeight="1" x14ac:dyDescent="0.25">
      <c r="A18" s="12"/>
      <c r="B18" s="61">
        <v>3</v>
      </c>
      <c r="C18" s="65" t="s">
        <v>33</v>
      </c>
      <c r="D18" s="72"/>
      <c r="E18" s="70"/>
      <c r="F18" s="75"/>
      <c r="G18" s="54">
        <v>8</v>
      </c>
      <c r="H18" s="110" t="s">
        <v>39</v>
      </c>
      <c r="I18" s="120"/>
      <c r="J18" s="113">
        <v>0</v>
      </c>
    </row>
    <row r="19" spans="1:26" ht="18" customHeight="1" x14ac:dyDescent="0.25">
      <c r="A19" s="12"/>
      <c r="B19" s="61">
        <v>4</v>
      </c>
      <c r="C19" s="66"/>
      <c r="D19" s="72"/>
      <c r="E19" s="70"/>
      <c r="F19" s="75"/>
      <c r="G19" s="54">
        <v>9</v>
      </c>
      <c r="H19" s="118"/>
      <c r="I19" s="120"/>
      <c r="J19" s="119"/>
    </row>
    <row r="20" spans="1:26" ht="18" customHeight="1" thickBot="1" x14ac:dyDescent="0.3">
      <c r="A20" s="12"/>
      <c r="B20" s="61">
        <v>5</v>
      </c>
      <c r="C20" s="67" t="s">
        <v>34</v>
      </c>
      <c r="D20" s="73"/>
      <c r="E20" s="94"/>
      <c r="F20" s="101">
        <f>SUM(F16:F19)</f>
        <v>0</v>
      </c>
      <c r="G20" s="54">
        <v>10</v>
      </c>
      <c r="H20" s="110" t="s">
        <v>34</v>
      </c>
      <c r="I20" s="122"/>
      <c r="J20" s="93">
        <f>SUM(J16:J19)</f>
        <v>0</v>
      </c>
    </row>
    <row r="21" spans="1:26" ht="18" customHeight="1" thickTop="1" x14ac:dyDescent="0.25">
      <c r="A21" s="12"/>
      <c r="B21" s="58" t="s">
        <v>47</v>
      </c>
      <c r="C21" s="62" t="s">
        <v>7</v>
      </c>
      <c r="D21" s="68"/>
      <c r="E21" s="19"/>
      <c r="F21" s="92"/>
      <c r="G21" s="58" t="s">
        <v>53</v>
      </c>
      <c r="H21" s="55" t="s">
        <v>7</v>
      </c>
      <c r="I21" s="29"/>
      <c r="J21" s="123"/>
    </row>
    <row r="22" spans="1:26" ht="18" customHeight="1" x14ac:dyDescent="0.25">
      <c r="A22" s="12"/>
      <c r="B22" s="53">
        <v>11</v>
      </c>
      <c r="C22" s="56" t="s">
        <v>48</v>
      </c>
      <c r="D22" s="80"/>
      <c r="E22" s="82" t="s">
        <v>51</v>
      </c>
      <c r="F22" s="74">
        <f>((F16*U22*0)+(F17*V22*0)+(F18*W22*0))/100</f>
        <v>0</v>
      </c>
      <c r="G22" s="53">
        <v>16</v>
      </c>
      <c r="H22" s="109" t="s">
        <v>54</v>
      </c>
      <c r="I22" s="121" t="s">
        <v>51</v>
      </c>
      <c r="J22" s="11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4">
        <v>12</v>
      </c>
      <c r="C23" s="57" t="s">
        <v>49</v>
      </c>
      <c r="D23" s="59"/>
      <c r="E23" s="82" t="s">
        <v>52</v>
      </c>
      <c r="F23" s="75">
        <f>((F16*U23*0)+(F17*V23*0)+(F18*W23*0))/100</f>
        <v>0</v>
      </c>
      <c r="G23" s="54">
        <v>17</v>
      </c>
      <c r="H23" s="110" t="s">
        <v>55</v>
      </c>
      <c r="I23" s="121" t="s">
        <v>51</v>
      </c>
      <c r="J23" s="113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4">
        <v>13</v>
      </c>
      <c r="C24" s="57" t="s">
        <v>50</v>
      </c>
      <c r="D24" s="59"/>
      <c r="E24" s="82" t="s">
        <v>51</v>
      </c>
      <c r="F24" s="75">
        <f>((F16*U24*0)+(F17*V24*0)+(F18*W24*0))/100</f>
        <v>0</v>
      </c>
      <c r="G24" s="54">
        <v>18</v>
      </c>
      <c r="H24" s="110" t="s">
        <v>56</v>
      </c>
      <c r="I24" s="121" t="s">
        <v>52</v>
      </c>
      <c r="J24" s="113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4">
        <v>14</v>
      </c>
      <c r="C25" s="20"/>
      <c r="D25" s="59"/>
      <c r="E25" s="83"/>
      <c r="F25" s="81"/>
      <c r="G25" s="54">
        <v>19</v>
      </c>
      <c r="H25" s="118"/>
      <c r="I25" s="120"/>
      <c r="J25" s="119"/>
    </row>
    <row r="26" spans="1:26" ht="18" customHeight="1" thickBot="1" x14ac:dyDescent="0.3">
      <c r="A26" s="12"/>
      <c r="B26" s="54">
        <v>15</v>
      </c>
      <c r="C26" s="57"/>
      <c r="D26" s="59"/>
      <c r="E26" s="59"/>
      <c r="F26" s="102"/>
      <c r="G26" s="54">
        <v>20</v>
      </c>
      <c r="H26" s="110" t="s">
        <v>34</v>
      </c>
      <c r="I26" s="122"/>
      <c r="J26" s="93">
        <f>SUM(J22:J25)+SUM(F22:F25)</f>
        <v>0</v>
      </c>
    </row>
    <row r="27" spans="1:26" ht="18" customHeight="1" thickTop="1" x14ac:dyDescent="0.25">
      <c r="A27" s="12"/>
      <c r="B27" s="95"/>
      <c r="C27" s="134" t="s">
        <v>62</v>
      </c>
      <c r="D27" s="127"/>
      <c r="E27" s="96"/>
      <c r="F27" s="30"/>
      <c r="G27" s="103" t="s">
        <v>40</v>
      </c>
      <c r="H27" s="98" t="s">
        <v>41</v>
      </c>
      <c r="I27" s="29"/>
      <c r="J27" s="32"/>
    </row>
    <row r="28" spans="1:26" ht="18" customHeight="1" x14ac:dyDescent="0.25">
      <c r="A28" s="12"/>
      <c r="B28" s="26"/>
      <c r="C28" s="125"/>
      <c r="D28" s="128"/>
      <c r="E28" s="22"/>
      <c r="F28" s="12"/>
      <c r="G28" s="104">
        <v>21</v>
      </c>
      <c r="H28" s="108" t="s">
        <v>42</v>
      </c>
      <c r="I28" s="115"/>
      <c r="J28" s="91">
        <f>F20+J20+F26+J26</f>
        <v>0</v>
      </c>
    </row>
    <row r="29" spans="1:26" ht="18" customHeight="1" x14ac:dyDescent="0.25">
      <c r="A29" s="12"/>
      <c r="B29" s="76"/>
      <c r="C29" s="126"/>
      <c r="D29" s="129"/>
      <c r="E29" s="22"/>
      <c r="F29" s="12"/>
      <c r="G29" s="53">
        <v>22</v>
      </c>
      <c r="H29" s="109" t="s">
        <v>43</v>
      </c>
      <c r="I29" s="116">
        <f>J28-SUM('SO 3479'!K9:'SO 3479'!K27)</f>
        <v>0</v>
      </c>
      <c r="J29" s="112">
        <f>ROUND(((ROUND(I29,2)*20)*1/100),2)</f>
        <v>0</v>
      </c>
    </row>
    <row r="30" spans="1:26" ht="18" customHeight="1" x14ac:dyDescent="0.25">
      <c r="A30" s="12"/>
      <c r="B30" s="23"/>
      <c r="C30" s="118"/>
      <c r="D30" s="120"/>
      <c r="E30" s="22"/>
      <c r="F30" s="12"/>
      <c r="G30" s="54">
        <v>23</v>
      </c>
      <c r="H30" s="110" t="s">
        <v>44</v>
      </c>
      <c r="I30" s="82">
        <f>SUM('SO 3479'!K9:'SO 3479'!K27)</f>
        <v>0</v>
      </c>
      <c r="J30" s="113">
        <f>ROUND(((ROUND(I30,2)*0)/100),2)</f>
        <v>0</v>
      </c>
    </row>
    <row r="31" spans="1:26" ht="18" customHeight="1" x14ac:dyDescent="0.25">
      <c r="A31" s="12"/>
      <c r="B31" s="24"/>
      <c r="C31" s="130"/>
      <c r="D31" s="131"/>
      <c r="E31" s="22"/>
      <c r="F31" s="12"/>
      <c r="G31" s="104">
        <v>24</v>
      </c>
      <c r="H31" s="108" t="s">
        <v>45</v>
      </c>
      <c r="I31" s="107"/>
      <c r="J31" s="124">
        <f>SUM(J28:J30)</f>
        <v>0</v>
      </c>
    </row>
    <row r="32" spans="1:26" ht="18" customHeight="1" thickBot="1" x14ac:dyDescent="0.3">
      <c r="A32" s="12"/>
      <c r="B32" s="42"/>
      <c r="C32" s="111"/>
      <c r="D32" s="117"/>
      <c r="E32" s="77"/>
      <c r="F32" s="78"/>
      <c r="G32" s="53" t="s">
        <v>46</v>
      </c>
      <c r="H32" s="111"/>
      <c r="I32" s="117"/>
      <c r="J32" s="114"/>
    </row>
    <row r="33" spans="1:10" ht="18" customHeight="1" thickTop="1" x14ac:dyDescent="0.25">
      <c r="A33" s="12"/>
      <c r="B33" s="95"/>
      <c r="C33" s="96"/>
      <c r="D33" s="132" t="s">
        <v>60</v>
      </c>
      <c r="E33" s="16"/>
      <c r="F33" s="97"/>
      <c r="G33" s="105">
        <v>26</v>
      </c>
      <c r="H33" s="133" t="s">
        <v>61</v>
      </c>
      <c r="I33" s="30"/>
      <c r="J33" s="106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76"/>
      <c r="C40" s="77"/>
      <c r="D40" s="13"/>
      <c r="E40" s="13"/>
      <c r="F40" s="13"/>
      <c r="G40" s="13"/>
      <c r="H40" s="13"/>
      <c r="I40" s="78"/>
      <c r="J40" s="79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4" t="s">
        <v>23</v>
      </c>
      <c r="B1" s="215"/>
      <c r="C1" s="215"/>
      <c r="D1" s="216"/>
      <c r="E1" s="137" t="s">
        <v>20</v>
      </c>
      <c r="F1" s="136"/>
      <c r="W1">
        <v>30.126000000000001</v>
      </c>
    </row>
    <row r="2" spans="1:26" ht="20.100000000000001" customHeight="1" x14ac:dyDescent="0.25">
      <c r="A2" s="214" t="s">
        <v>24</v>
      </c>
      <c r="B2" s="215"/>
      <c r="C2" s="215"/>
      <c r="D2" s="216"/>
      <c r="E2" s="137" t="s">
        <v>18</v>
      </c>
      <c r="F2" s="136"/>
    </row>
    <row r="3" spans="1:26" ht="20.100000000000001" customHeight="1" x14ac:dyDescent="0.25">
      <c r="A3" s="214" t="s">
        <v>25</v>
      </c>
      <c r="B3" s="215"/>
      <c r="C3" s="215"/>
      <c r="D3" s="216"/>
      <c r="E3" s="137" t="s">
        <v>66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67</v>
      </c>
      <c r="B8" s="135"/>
      <c r="C8" s="135"/>
      <c r="D8" s="135"/>
      <c r="E8" s="135"/>
      <c r="F8" s="135"/>
    </row>
    <row r="9" spans="1:26" x14ac:dyDescent="0.25">
      <c r="A9" s="140" t="s">
        <v>63</v>
      </c>
      <c r="B9" s="140" t="s">
        <v>57</v>
      </c>
      <c r="C9" s="140" t="s">
        <v>58</v>
      </c>
      <c r="D9" s="140" t="s">
        <v>34</v>
      </c>
      <c r="E9" s="140" t="s">
        <v>64</v>
      </c>
      <c r="F9" s="140" t="s">
        <v>65</v>
      </c>
    </row>
    <row r="10" spans="1:26" x14ac:dyDescent="0.25">
      <c r="A10" s="147" t="s">
        <v>68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69</v>
      </c>
      <c r="B11" s="150">
        <f>'SO 3479'!L15</f>
        <v>0</v>
      </c>
      <c r="C11" s="150">
        <f>'SO 3479'!M15</f>
        <v>0</v>
      </c>
      <c r="D11" s="150">
        <f>'SO 3479'!I15</f>
        <v>0</v>
      </c>
      <c r="E11" s="151">
        <f>'SO 3479'!S15</f>
        <v>0</v>
      </c>
      <c r="F11" s="151">
        <f>'SO 3479'!V15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70</v>
      </c>
      <c r="B12" s="150">
        <f>'SO 3479'!L21</f>
        <v>0</v>
      </c>
      <c r="C12" s="150">
        <f>'SO 3479'!M21</f>
        <v>0</v>
      </c>
      <c r="D12" s="150">
        <f>'SO 3479'!I21</f>
        <v>0</v>
      </c>
      <c r="E12" s="151">
        <f>'SO 3479'!S21</f>
        <v>73.209999999999994</v>
      </c>
      <c r="F12" s="151">
        <f>'SO 3479'!V21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71</v>
      </c>
      <c r="B13" s="150">
        <f>'SO 3479'!L25</f>
        <v>0</v>
      </c>
      <c r="C13" s="150">
        <f>'SO 3479'!M25</f>
        <v>0</v>
      </c>
      <c r="D13" s="150">
        <f>'SO 3479'!I25</f>
        <v>0</v>
      </c>
      <c r="E13" s="151">
        <f>'SO 3479'!S25</f>
        <v>0</v>
      </c>
      <c r="F13" s="151">
        <f>'SO 3479'!V25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2" t="s">
        <v>68</v>
      </c>
      <c r="B14" s="152">
        <f>'SO 3479'!L27</f>
        <v>0</v>
      </c>
      <c r="C14" s="152">
        <f>'SO 3479'!M27</f>
        <v>0</v>
      </c>
      <c r="D14" s="152">
        <f>'SO 3479'!I27</f>
        <v>0</v>
      </c>
      <c r="E14" s="153">
        <f>'SO 3479'!S27</f>
        <v>73.209999999999994</v>
      </c>
      <c r="F14" s="153">
        <f>'SO 3479'!V27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42"/>
      <c r="C15" s="142"/>
      <c r="D15" s="142"/>
      <c r="E15" s="141"/>
      <c r="F15" s="141"/>
    </row>
    <row r="16" spans="1:26" x14ac:dyDescent="0.25">
      <c r="A16" s="2" t="s">
        <v>72</v>
      </c>
      <c r="B16" s="152">
        <f>'SO 3479'!L28</f>
        <v>0</v>
      </c>
      <c r="C16" s="152">
        <f>'SO 3479'!M28</f>
        <v>0</v>
      </c>
      <c r="D16" s="152">
        <f>'SO 3479'!I28</f>
        <v>0</v>
      </c>
      <c r="E16" s="153">
        <f>'SO 3479'!S28</f>
        <v>73.209999999999994</v>
      </c>
      <c r="F16" s="153">
        <f>'SO 3479'!V28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opLeftCell="B1" zoomScaleNormal="100" workbookViewId="0">
      <selection activeCell="B2" sqref="B2:H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7"/>
      <c r="B1" s="217" t="s">
        <v>23</v>
      </c>
      <c r="C1" s="218"/>
      <c r="D1" s="218"/>
      <c r="E1" s="218"/>
      <c r="F1" s="218"/>
      <c r="G1" s="218"/>
      <c r="H1" s="219"/>
      <c r="I1" s="158" t="s">
        <v>20</v>
      </c>
      <c r="J1" s="157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7"/>
      <c r="B2" s="217" t="s">
        <v>191</v>
      </c>
      <c r="C2" s="218"/>
      <c r="D2" s="218"/>
      <c r="E2" s="218"/>
      <c r="F2" s="218"/>
      <c r="G2" s="218"/>
      <c r="H2" s="219"/>
      <c r="I2" s="158" t="s">
        <v>18</v>
      </c>
      <c r="J2" s="157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7"/>
      <c r="B3" s="217" t="s">
        <v>188</v>
      </c>
      <c r="C3" s="218"/>
      <c r="D3" s="218"/>
      <c r="E3" s="218"/>
      <c r="F3" s="218"/>
      <c r="G3" s="218"/>
      <c r="H3" s="219"/>
      <c r="I3" s="158" t="s">
        <v>83</v>
      </c>
      <c r="J3" s="157"/>
      <c r="K3" s="3"/>
      <c r="L3" s="3"/>
      <c r="M3" s="3"/>
      <c r="N3" s="3"/>
      <c r="O3" s="3"/>
      <c r="P3" s="5" t="s">
        <v>187</v>
      </c>
      <c r="Q3" s="1"/>
      <c r="R3" s="1"/>
      <c r="S3" s="3"/>
      <c r="V3" s="3"/>
    </row>
    <row r="4" spans="1:26" x14ac:dyDescent="0.25">
      <c r="A4" s="3"/>
      <c r="B4" s="198" t="s">
        <v>184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60" t="s">
        <v>73</v>
      </c>
      <c r="B8" s="160" t="s">
        <v>74</v>
      </c>
      <c r="C8" s="160" t="s">
        <v>75</v>
      </c>
      <c r="D8" s="160" t="s">
        <v>76</v>
      </c>
      <c r="E8" s="160" t="s">
        <v>77</v>
      </c>
      <c r="F8" s="160" t="s">
        <v>78</v>
      </c>
      <c r="G8" s="160" t="s">
        <v>57</v>
      </c>
      <c r="H8" s="160" t="s">
        <v>58</v>
      </c>
      <c r="I8" s="160" t="s">
        <v>79</v>
      </c>
      <c r="J8" s="160"/>
      <c r="K8" s="160"/>
      <c r="L8" s="160"/>
      <c r="M8" s="160"/>
      <c r="N8" s="160"/>
      <c r="O8" s="160"/>
      <c r="P8" s="160" t="s">
        <v>80</v>
      </c>
      <c r="Q8" s="154"/>
      <c r="R8" s="154"/>
      <c r="S8" s="160" t="s">
        <v>81</v>
      </c>
      <c r="T8" s="156"/>
      <c r="U8" s="156"/>
      <c r="V8" s="160" t="s">
        <v>82</v>
      </c>
      <c r="W8" s="155"/>
      <c r="X8" s="155"/>
      <c r="Y8" s="155"/>
      <c r="Z8" s="155"/>
    </row>
    <row r="9" spans="1:26" x14ac:dyDescent="0.25">
      <c r="A9" s="143"/>
      <c r="B9" s="143"/>
      <c r="C9" s="161"/>
      <c r="D9" s="147" t="s">
        <v>68</v>
      </c>
      <c r="E9" s="143"/>
      <c r="F9" s="162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9"/>
      <c r="R9" s="149"/>
      <c r="S9" s="143"/>
      <c r="T9" s="146"/>
      <c r="U9" s="146"/>
      <c r="V9" s="143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69</v>
      </c>
      <c r="E10" s="149"/>
      <c r="F10" s="163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6"/>
      <c r="U10" s="146"/>
      <c r="V10" s="149"/>
      <c r="W10" s="146"/>
      <c r="X10" s="146"/>
      <c r="Y10" s="146"/>
      <c r="Z10" s="146"/>
    </row>
    <row r="11" spans="1:26" ht="24.95" customHeight="1" x14ac:dyDescent="0.25">
      <c r="A11" s="167"/>
      <c r="B11" s="164" t="s">
        <v>84</v>
      </c>
      <c r="C11" s="168" t="s">
        <v>85</v>
      </c>
      <c r="D11" s="164" t="s">
        <v>86</v>
      </c>
      <c r="E11" s="164" t="s">
        <v>87</v>
      </c>
      <c r="F11" s="165">
        <v>22.5</v>
      </c>
      <c r="G11" s="166">
        <v>0</v>
      </c>
      <c r="H11" s="166">
        <v>0</v>
      </c>
      <c r="I11" s="166">
        <f>ROUND(F11*(G11+H11),2)</f>
        <v>0</v>
      </c>
      <c r="J11" s="164">
        <f>ROUND(F11*(N11),2)</f>
        <v>128.93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5.73</v>
      </c>
      <c r="O11" s="1"/>
      <c r="P11" s="159"/>
      <c r="Q11" s="159"/>
      <c r="R11" s="159"/>
      <c r="S11" s="149"/>
      <c r="V11" s="163"/>
      <c r="Z11">
        <v>0</v>
      </c>
    </row>
    <row r="12" spans="1:26" ht="15" customHeight="1" x14ac:dyDescent="0.25">
      <c r="A12" s="167"/>
      <c r="B12" s="164" t="s">
        <v>84</v>
      </c>
      <c r="C12" s="168" t="s">
        <v>88</v>
      </c>
      <c r="D12" s="164" t="s">
        <v>89</v>
      </c>
      <c r="E12" s="164" t="s">
        <v>87</v>
      </c>
      <c r="F12" s="165">
        <v>22.5</v>
      </c>
      <c r="G12" s="166">
        <v>0</v>
      </c>
      <c r="H12" s="166">
        <v>0</v>
      </c>
      <c r="I12" s="166">
        <f>ROUND(F12*(G12+H12),2)</f>
        <v>0</v>
      </c>
      <c r="J12" s="164">
        <f>ROUND(F12*(N12),2)</f>
        <v>21.6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0.96</v>
      </c>
      <c r="O12" s="1"/>
      <c r="P12" s="159"/>
      <c r="Q12" s="159"/>
      <c r="R12" s="159"/>
      <c r="S12" s="149"/>
      <c r="V12" s="163"/>
      <c r="Z12">
        <v>0</v>
      </c>
    </row>
    <row r="13" spans="1:26" ht="23.25" x14ac:dyDescent="0.25">
      <c r="A13" s="167"/>
      <c r="B13" s="164" t="s">
        <v>84</v>
      </c>
      <c r="C13" s="168" t="s">
        <v>90</v>
      </c>
      <c r="D13" s="164" t="s">
        <v>91</v>
      </c>
      <c r="E13" s="164" t="s">
        <v>87</v>
      </c>
      <c r="F13" s="165">
        <v>22.5</v>
      </c>
      <c r="G13" s="166">
        <v>0</v>
      </c>
      <c r="H13" s="166">
        <v>0</v>
      </c>
      <c r="I13" s="166">
        <f>ROUND(F13*(G13+H13),2)</f>
        <v>0</v>
      </c>
      <c r="J13" s="164">
        <f>ROUND(F13*(N13),2)</f>
        <v>69.08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3.07</v>
      </c>
      <c r="O13" s="1"/>
      <c r="P13" s="159"/>
      <c r="Q13" s="159"/>
      <c r="R13" s="159"/>
      <c r="S13" s="149"/>
      <c r="V13" s="163"/>
      <c r="Z13">
        <v>0</v>
      </c>
    </row>
    <row r="14" spans="1:26" ht="15" customHeight="1" x14ac:dyDescent="0.25">
      <c r="A14" s="167"/>
      <c r="B14" s="164" t="s">
        <v>84</v>
      </c>
      <c r="C14" s="168" t="s">
        <v>92</v>
      </c>
      <c r="D14" s="164" t="s">
        <v>93</v>
      </c>
      <c r="E14" s="164" t="s">
        <v>87</v>
      </c>
      <c r="F14" s="165">
        <v>22.5</v>
      </c>
      <c r="G14" s="166">
        <v>0</v>
      </c>
      <c r="H14" s="166">
        <v>0</v>
      </c>
      <c r="I14" s="166">
        <f>ROUND(F14*(G14+H14),2)</f>
        <v>0</v>
      </c>
      <c r="J14" s="164">
        <f>ROUND(F14*(N14),2)</f>
        <v>17.329999999999998</v>
      </c>
      <c r="K14" s="1">
        <f>ROUND(F14*(O14),2)</f>
        <v>0</v>
      </c>
      <c r="L14" s="1">
        <f>ROUND(F14*(G14),2)</f>
        <v>0</v>
      </c>
      <c r="M14" s="1">
        <f>ROUND(F14*(H14),2)</f>
        <v>0</v>
      </c>
      <c r="N14" s="1">
        <v>0.77</v>
      </c>
      <c r="O14" s="1"/>
      <c r="P14" s="159"/>
      <c r="Q14" s="159"/>
      <c r="R14" s="159"/>
      <c r="S14" s="149"/>
      <c r="V14" s="163"/>
      <c r="Z14">
        <v>0</v>
      </c>
    </row>
    <row r="15" spans="1:26" x14ac:dyDescent="0.25">
      <c r="A15" s="149"/>
      <c r="B15" s="149"/>
      <c r="C15" s="149"/>
      <c r="D15" s="149" t="s">
        <v>69</v>
      </c>
      <c r="E15" s="149"/>
      <c r="F15" s="163"/>
      <c r="G15" s="152">
        <f>ROUND((SUM(L10:L14))/1,2)</f>
        <v>0</v>
      </c>
      <c r="H15" s="152">
        <f>ROUND((SUM(M10:M14))/1,2)</f>
        <v>0</v>
      </c>
      <c r="I15" s="152">
        <f>ROUND((SUM(I10:I14))/1,2)</f>
        <v>0</v>
      </c>
      <c r="J15" s="149"/>
      <c r="K15" s="149"/>
      <c r="L15" s="149">
        <f>ROUND((SUM(L10:L14))/1,2)</f>
        <v>0</v>
      </c>
      <c r="M15" s="149">
        <f>ROUND((SUM(M10:M14))/1,2)</f>
        <v>0</v>
      </c>
      <c r="N15" s="149"/>
      <c r="O15" s="149"/>
      <c r="P15" s="169"/>
      <c r="Q15" s="149"/>
      <c r="R15" s="149"/>
      <c r="S15" s="169">
        <f>ROUND((SUM(S10:S14))/1,2)</f>
        <v>0</v>
      </c>
      <c r="T15" s="146"/>
      <c r="U15" s="146"/>
      <c r="V15" s="2">
        <f>ROUND((SUM(V10:V14))/1,2)</f>
        <v>0</v>
      </c>
      <c r="W15" s="146"/>
      <c r="X15" s="146"/>
      <c r="Y15" s="146"/>
      <c r="Z15" s="146"/>
    </row>
    <row r="16" spans="1:26" x14ac:dyDescent="0.25">
      <c r="A16" s="1"/>
      <c r="B16" s="1"/>
      <c r="C16" s="1"/>
      <c r="D16" s="1"/>
      <c r="E16" s="1"/>
      <c r="F16" s="159"/>
      <c r="G16" s="142"/>
      <c r="H16" s="142"/>
      <c r="I16" s="142"/>
      <c r="J16" s="1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x14ac:dyDescent="0.25">
      <c r="A17" s="149"/>
      <c r="B17" s="149"/>
      <c r="C17" s="149"/>
      <c r="D17" s="149" t="s">
        <v>70</v>
      </c>
      <c r="E17" s="149"/>
      <c r="F17" s="163"/>
      <c r="G17" s="150"/>
      <c r="H17" s="150"/>
      <c r="I17" s="150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6"/>
      <c r="U17" s="146"/>
      <c r="V17" s="149"/>
      <c r="W17" s="146"/>
      <c r="X17" s="146"/>
      <c r="Y17" s="146"/>
      <c r="Z17" s="146"/>
    </row>
    <row r="18" spans="1:26" ht="24.95" customHeight="1" x14ac:dyDescent="0.25">
      <c r="A18" s="167"/>
      <c r="B18" s="164" t="s">
        <v>94</v>
      </c>
      <c r="C18" s="168" t="s">
        <v>95</v>
      </c>
      <c r="D18" s="164" t="s">
        <v>96</v>
      </c>
      <c r="E18" s="164" t="s">
        <v>97</v>
      </c>
      <c r="F18" s="165">
        <v>75</v>
      </c>
      <c r="G18" s="166">
        <v>0</v>
      </c>
      <c r="H18" s="166">
        <v>0</v>
      </c>
      <c r="I18" s="166">
        <f>ROUND(F18*(G18+H18),2)</f>
        <v>0</v>
      </c>
      <c r="J18" s="164">
        <f>ROUND(F18*(N18),2)</f>
        <v>150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2</v>
      </c>
      <c r="O18" s="1"/>
      <c r="P18" s="163">
        <v>0.16192000000000001</v>
      </c>
      <c r="Q18" s="159"/>
      <c r="R18" s="159">
        <v>0.16192000000000001</v>
      </c>
      <c r="S18" s="149">
        <f>ROUND(F18*(P18),3)</f>
        <v>12.144</v>
      </c>
      <c r="V18" s="163"/>
      <c r="Z18">
        <v>0</v>
      </c>
    </row>
    <row r="19" spans="1:26" ht="35.1" customHeight="1" x14ac:dyDescent="0.25">
      <c r="A19" s="167"/>
      <c r="B19" s="164" t="s">
        <v>94</v>
      </c>
      <c r="C19" s="168" t="s">
        <v>98</v>
      </c>
      <c r="D19" s="164" t="s">
        <v>99</v>
      </c>
      <c r="E19" s="164" t="s">
        <v>100</v>
      </c>
      <c r="F19" s="165">
        <v>150</v>
      </c>
      <c r="G19" s="166">
        <v>0</v>
      </c>
      <c r="H19" s="166">
        <v>0</v>
      </c>
      <c r="I19" s="166">
        <f>ROUND(F19*(G19+H19),2)</f>
        <v>0</v>
      </c>
      <c r="J19" s="164">
        <f>ROUND(F19*(N19),2)</f>
        <v>1288.5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8.59</v>
      </c>
      <c r="O19" s="1"/>
      <c r="P19" s="163">
        <v>0.15909999999999999</v>
      </c>
      <c r="Q19" s="159"/>
      <c r="R19" s="159">
        <v>0.15909999999999999</v>
      </c>
      <c r="S19" s="149">
        <f>ROUND(F19*(P19),3)</f>
        <v>23.864999999999998</v>
      </c>
      <c r="V19" s="163"/>
      <c r="Z19">
        <v>0</v>
      </c>
    </row>
    <row r="20" spans="1:26" ht="24.95" customHeight="1" x14ac:dyDescent="0.25">
      <c r="A20" s="167"/>
      <c r="B20" s="164" t="s">
        <v>101</v>
      </c>
      <c r="C20" s="168" t="s">
        <v>102</v>
      </c>
      <c r="D20" s="164" t="s">
        <v>103</v>
      </c>
      <c r="E20" s="164" t="s">
        <v>104</v>
      </c>
      <c r="F20" s="165">
        <v>600</v>
      </c>
      <c r="G20" s="166">
        <v>0</v>
      </c>
      <c r="H20" s="166">
        <v>0</v>
      </c>
      <c r="I20" s="166">
        <f>ROUND(F20*(G20+H20),2)</f>
        <v>0</v>
      </c>
      <c r="J20" s="164">
        <f>ROUND(F20*(N20),2)</f>
        <v>1680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2.8</v>
      </c>
      <c r="O20" s="1"/>
      <c r="P20" s="163">
        <v>6.2E-2</v>
      </c>
      <c r="Q20" s="159"/>
      <c r="R20" s="159">
        <v>6.2E-2</v>
      </c>
      <c r="S20" s="149">
        <f>ROUND(F20*(P20),3)</f>
        <v>37.200000000000003</v>
      </c>
      <c r="V20" s="163"/>
      <c r="Z20">
        <v>0</v>
      </c>
    </row>
    <row r="21" spans="1:26" x14ac:dyDescent="0.25">
      <c r="A21" s="149"/>
      <c r="B21" s="149"/>
      <c r="C21" s="149"/>
      <c r="D21" s="149" t="s">
        <v>70</v>
      </c>
      <c r="E21" s="149"/>
      <c r="F21" s="163"/>
      <c r="G21" s="152">
        <f>ROUND((SUM(L17:L20))/1,2)</f>
        <v>0</v>
      </c>
      <c r="H21" s="152">
        <f>ROUND((SUM(M17:M20))/1,2)</f>
        <v>0</v>
      </c>
      <c r="I21" s="152">
        <f>ROUND((SUM(I17:I20))/1,2)</f>
        <v>0</v>
      </c>
      <c r="J21" s="149"/>
      <c r="K21" s="149"/>
      <c r="L21" s="149">
        <f>ROUND((SUM(L17:L20))/1,2)</f>
        <v>0</v>
      </c>
      <c r="M21" s="149">
        <f>ROUND((SUM(M17:M20))/1,2)</f>
        <v>0</v>
      </c>
      <c r="N21" s="149"/>
      <c r="O21" s="149"/>
      <c r="P21" s="169"/>
      <c r="Q21" s="149"/>
      <c r="R21" s="149"/>
      <c r="S21" s="169">
        <f>ROUND((SUM(S17:S20))/1,2)</f>
        <v>73.209999999999994</v>
      </c>
      <c r="T21" s="146"/>
      <c r="U21" s="146"/>
      <c r="V21" s="2">
        <f>ROUND((SUM(V17:V20))/1,2)</f>
        <v>0</v>
      </c>
      <c r="W21" s="146"/>
      <c r="X21" s="146"/>
      <c r="Y21" s="146"/>
      <c r="Z21" s="146"/>
    </row>
    <row r="22" spans="1:26" x14ac:dyDescent="0.25">
      <c r="A22" s="1"/>
      <c r="B22" s="1"/>
      <c r="C22" s="1"/>
      <c r="D22" s="1"/>
      <c r="E22" s="1"/>
      <c r="F22" s="159"/>
      <c r="G22" s="142"/>
      <c r="H22" s="142"/>
      <c r="I22" s="142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x14ac:dyDescent="0.25">
      <c r="A23" s="149"/>
      <c r="B23" s="149"/>
      <c r="C23" s="149"/>
      <c r="D23" s="149" t="s">
        <v>71</v>
      </c>
      <c r="E23" s="149"/>
      <c r="F23" s="163"/>
      <c r="G23" s="150"/>
      <c r="H23" s="150"/>
      <c r="I23" s="150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6"/>
      <c r="U23" s="146"/>
      <c r="V23" s="149"/>
      <c r="W23" s="146"/>
      <c r="X23" s="146"/>
      <c r="Y23" s="146"/>
      <c r="Z23" s="146"/>
    </row>
    <row r="24" spans="1:26" ht="24.95" customHeight="1" x14ac:dyDescent="0.25">
      <c r="A24" s="167"/>
      <c r="B24" s="164" t="s">
        <v>94</v>
      </c>
      <c r="C24" s="168" t="s">
        <v>105</v>
      </c>
      <c r="D24" s="164" t="s">
        <v>106</v>
      </c>
      <c r="E24" s="164" t="s">
        <v>107</v>
      </c>
      <c r="F24" s="165">
        <v>4.0999999999999996</v>
      </c>
      <c r="G24" s="166">
        <v>0</v>
      </c>
      <c r="H24" s="166">
        <v>0</v>
      </c>
      <c r="I24" s="166">
        <f>ROUND(F24*(G24+H24),2)</f>
        <v>0</v>
      </c>
      <c r="J24" s="164">
        <f>ROUND(F24*(N24),2)</f>
        <v>14.43</v>
      </c>
      <c r="K24" s="1">
        <f>ROUND(F24*(O24),2)</f>
        <v>0</v>
      </c>
      <c r="L24" s="1">
        <f>ROUND(F24*(G24),2)</f>
        <v>0</v>
      </c>
      <c r="M24" s="1">
        <f>ROUND(F24*(H24),2)</f>
        <v>0</v>
      </c>
      <c r="N24" s="1">
        <v>3.52</v>
      </c>
      <c r="O24" s="1"/>
      <c r="P24" s="159"/>
      <c r="Q24" s="159"/>
      <c r="R24" s="159"/>
      <c r="S24" s="149"/>
      <c r="V24" s="163"/>
      <c r="Z24">
        <v>0</v>
      </c>
    </row>
    <row r="25" spans="1:26" x14ac:dyDescent="0.25">
      <c r="A25" s="149"/>
      <c r="B25" s="149"/>
      <c r="C25" s="149"/>
      <c r="D25" s="149" t="s">
        <v>71</v>
      </c>
      <c r="E25" s="149"/>
      <c r="F25" s="163"/>
      <c r="G25" s="152">
        <f>ROUND((SUM(L23:L24))/1,2)</f>
        <v>0</v>
      </c>
      <c r="H25" s="152">
        <f>ROUND((SUM(M23:M24))/1,2)</f>
        <v>0</v>
      </c>
      <c r="I25" s="152">
        <f>ROUND((SUM(I23:I24))/1,2)</f>
        <v>0</v>
      </c>
      <c r="J25" s="149"/>
      <c r="K25" s="149"/>
      <c r="L25" s="149">
        <f>ROUND((SUM(L23:L24))/1,2)</f>
        <v>0</v>
      </c>
      <c r="M25" s="149">
        <f>ROUND((SUM(M23:M24))/1,2)</f>
        <v>0</v>
      </c>
      <c r="N25" s="149"/>
      <c r="O25" s="149"/>
      <c r="P25" s="169"/>
      <c r="Q25" s="1"/>
      <c r="R25" s="1"/>
      <c r="S25" s="169">
        <f>ROUND((SUM(S23:S24))/1,2)</f>
        <v>0</v>
      </c>
      <c r="T25" s="170"/>
      <c r="U25" s="170"/>
      <c r="V25" s="2">
        <f>ROUND((SUM(V23:V24))/1,2)</f>
        <v>0</v>
      </c>
    </row>
    <row r="26" spans="1:26" x14ac:dyDescent="0.25">
      <c r="A26" s="1"/>
      <c r="B26" s="1"/>
      <c r="C26" s="1"/>
      <c r="D26" s="1"/>
      <c r="E26" s="1"/>
      <c r="F26" s="159"/>
      <c r="G26" s="142"/>
      <c r="H26" s="142"/>
      <c r="I26" s="142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x14ac:dyDescent="0.25">
      <c r="A27" s="149"/>
      <c r="B27" s="149"/>
      <c r="C27" s="149"/>
      <c r="D27" s="2" t="s">
        <v>68</v>
      </c>
      <c r="E27" s="149"/>
      <c r="F27" s="163"/>
      <c r="G27" s="152">
        <f>ROUND((SUM(L9:L26))/2,2)</f>
        <v>0</v>
      </c>
      <c r="H27" s="152">
        <f>ROUND((SUM(M9:M26))/2,2)</f>
        <v>0</v>
      </c>
      <c r="I27" s="152">
        <f>ROUND((SUM(I9:I26))/2,2)</f>
        <v>0</v>
      </c>
      <c r="J27" s="149"/>
      <c r="K27" s="149"/>
      <c r="L27" s="149">
        <f>ROUND((SUM(L9:L26))/2,2)</f>
        <v>0</v>
      </c>
      <c r="M27" s="149">
        <f>ROUND((SUM(M9:M26))/2,2)</f>
        <v>0</v>
      </c>
      <c r="N27" s="149"/>
      <c r="O27" s="149"/>
      <c r="P27" s="169"/>
      <c r="Q27" s="1"/>
      <c r="R27" s="1"/>
      <c r="S27" s="169">
        <f>ROUND((SUM(S9:S26))/2,2)</f>
        <v>73.209999999999994</v>
      </c>
      <c r="V27" s="2">
        <f>ROUND((SUM(V9:V26))/2,2)</f>
        <v>0</v>
      </c>
    </row>
    <row r="28" spans="1:26" x14ac:dyDescent="0.25">
      <c r="A28" s="171"/>
      <c r="B28" s="171"/>
      <c r="C28" s="171"/>
      <c r="D28" s="171" t="s">
        <v>72</v>
      </c>
      <c r="E28" s="171"/>
      <c r="F28" s="172"/>
      <c r="G28" s="173">
        <f>ROUND((SUM(L9:L27))/3,2)</f>
        <v>0</v>
      </c>
      <c r="H28" s="173">
        <f>ROUND((SUM(M9:M27))/3,2)</f>
        <v>0</v>
      </c>
      <c r="I28" s="173">
        <f>ROUND((SUM(I9:I27))/3,2)</f>
        <v>0</v>
      </c>
      <c r="J28" s="171"/>
      <c r="K28" s="171">
        <f>ROUND((SUM(K9:K27))/3,2)</f>
        <v>0</v>
      </c>
      <c r="L28" s="171">
        <f>ROUND((SUM(L9:L27))/3,2)</f>
        <v>0</v>
      </c>
      <c r="M28" s="171">
        <f>ROUND((SUM(M9:M27))/3,2)</f>
        <v>0</v>
      </c>
      <c r="N28" s="171"/>
      <c r="O28" s="171"/>
      <c r="P28" s="172"/>
      <c r="Q28" s="171"/>
      <c r="R28" s="171"/>
      <c r="S28" s="172">
        <f>ROUND((SUM(S9:S27))/3,2)</f>
        <v>73.209999999999994</v>
      </c>
      <c r="T28" s="174"/>
      <c r="U28" s="174"/>
      <c r="V28" s="171">
        <f>ROUND((SUM(V9:V27))/3,2)</f>
        <v>0</v>
      </c>
      <c r="Z28">
        <f>(SUM(Z9:Z27))</f>
        <v>0</v>
      </c>
    </row>
  </sheetData>
  <mergeCells count="3">
    <mergeCell ref="B1:H1"/>
    <mergeCell ref="B2:H2"/>
    <mergeCell ref="B3:H3"/>
  </mergeCells>
  <printOptions horizontalCentered="1" gridLines="1"/>
  <pageMargins left="0.70866141732283472" right="0" top="0.55118110236220474" bottom="0.35433070866141736" header="0.31496062992125984" footer="0.31496062992125984"/>
  <pageSetup paperSize="9" orientation="landscape" r:id="rId1"/>
  <headerFooter>
    <oddHeader>&amp;C&amp;B&amp; Rozpočet Aby Lúčka bola zelená, Obec Lúčka, okr. Svidník / Terénne úpravy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15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211" t="s">
        <v>1</v>
      </c>
      <c r="C2" s="212"/>
      <c r="D2" s="212"/>
      <c r="E2" s="212"/>
      <c r="F2" s="212"/>
      <c r="G2" s="212"/>
      <c r="H2" s="212"/>
      <c r="I2" s="212"/>
      <c r="J2" s="213"/>
    </row>
    <row r="3" spans="1:23" ht="18" customHeight="1" x14ac:dyDescent="0.25">
      <c r="A3" s="12"/>
      <c r="B3" s="35" t="s">
        <v>108</v>
      </c>
      <c r="C3" s="36"/>
      <c r="D3" s="37"/>
      <c r="E3" s="37"/>
      <c r="F3" s="37"/>
      <c r="G3" s="17"/>
      <c r="H3" s="17"/>
      <c r="I3" s="38" t="s">
        <v>16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38" t="s">
        <v>18</v>
      </c>
      <c r="J4" s="31"/>
    </row>
    <row r="5" spans="1:23" ht="18" customHeight="1" thickBot="1" x14ac:dyDescent="0.3">
      <c r="A5" s="12"/>
      <c r="B5" s="39" t="s">
        <v>19</v>
      </c>
      <c r="C5" s="20"/>
      <c r="D5" s="17"/>
      <c r="E5" s="17"/>
      <c r="F5" s="40" t="s">
        <v>20</v>
      </c>
      <c r="G5" s="17"/>
      <c r="H5" s="17"/>
      <c r="I5" s="38" t="s">
        <v>21</v>
      </c>
      <c r="J5" s="41" t="s">
        <v>22</v>
      </c>
    </row>
    <row r="6" spans="1:23" ht="20.100000000000001" customHeight="1" thickTop="1" x14ac:dyDescent="0.25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23" ht="18" customHeight="1" x14ac:dyDescent="0.25">
      <c r="A7" s="12"/>
      <c r="B7" s="50" t="s">
        <v>26</v>
      </c>
      <c r="C7" s="43"/>
      <c r="D7" s="18"/>
      <c r="E7" s="18"/>
      <c r="F7" s="18"/>
      <c r="G7" s="51" t="s">
        <v>27</v>
      </c>
      <c r="H7" s="18"/>
      <c r="I7" s="29"/>
      <c r="J7" s="44"/>
    </row>
    <row r="8" spans="1:23" ht="20.100000000000001" customHeight="1" x14ac:dyDescent="0.25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23" ht="18" customHeight="1" x14ac:dyDescent="0.25">
      <c r="A9" s="12"/>
      <c r="B9" s="39" t="s">
        <v>26</v>
      </c>
      <c r="C9" s="20"/>
      <c r="D9" s="17"/>
      <c r="E9" s="17"/>
      <c r="F9" s="17"/>
      <c r="G9" s="40" t="s">
        <v>27</v>
      </c>
      <c r="H9" s="17"/>
      <c r="I9" s="28"/>
      <c r="J9" s="31"/>
    </row>
    <row r="10" spans="1:23" ht="20.100000000000001" customHeight="1" x14ac:dyDescent="0.25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23" ht="18" customHeight="1" thickBot="1" x14ac:dyDescent="0.3">
      <c r="A11" s="12"/>
      <c r="B11" s="39" t="s">
        <v>28</v>
      </c>
      <c r="C11" s="20"/>
      <c r="D11" s="17"/>
      <c r="E11" s="17"/>
      <c r="F11" s="17"/>
      <c r="G11" s="40" t="s">
        <v>29</v>
      </c>
      <c r="H11" s="17"/>
      <c r="I11" s="28"/>
      <c r="J11" s="31"/>
    </row>
    <row r="12" spans="1:23" ht="18" customHeight="1" thickTop="1" x14ac:dyDescent="0.25">
      <c r="A12" s="12"/>
      <c r="B12" s="45"/>
      <c r="C12" s="46"/>
      <c r="D12" s="47"/>
      <c r="E12" s="47"/>
      <c r="F12" s="47"/>
      <c r="G12" s="47"/>
      <c r="H12" s="47"/>
      <c r="I12" s="48"/>
      <c r="J12" s="49"/>
    </row>
    <row r="13" spans="1:23" ht="18" customHeight="1" x14ac:dyDescent="0.25">
      <c r="A13" s="12"/>
      <c r="B13" s="42"/>
      <c r="C13" s="43"/>
      <c r="D13" s="18"/>
      <c r="E13" s="18"/>
      <c r="F13" s="18"/>
      <c r="G13" s="18"/>
      <c r="H13" s="18"/>
      <c r="I13" s="29"/>
      <c r="J13" s="44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84" t="s">
        <v>30</v>
      </c>
      <c r="C15" s="85" t="s">
        <v>6</v>
      </c>
      <c r="D15" s="85" t="s">
        <v>57</v>
      </c>
      <c r="E15" s="86" t="s">
        <v>58</v>
      </c>
      <c r="F15" s="99" t="s">
        <v>59</v>
      </c>
      <c r="G15" s="52" t="s">
        <v>35</v>
      </c>
      <c r="H15" s="55" t="s">
        <v>36</v>
      </c>
      <c r="I15" s="27"/>
      <c r="J15" s="49"/>
    </row>
    <row r="16" spans="1:23" ht="18" customHeight="1" x14ac:dyDescent="0.25">
      <c r="A16" s="12"/>
      <c r="B16" s="87">
        <v>1</v>
      </c>
      <c r="C16" s="88" t="s">
        <v>31</v>
      </c>
      <c r="D16" s="89">
        <f>'Rekap 3480'!B12</f>
        <v>0</v>
      </c>
      <c r="E16" s="90">
        <f>'Rekap 3480'!C12</f>
        <v>0</v>
      </c>
      <c r="F16" s="100">
        <f>'Rekap 3480'!D12</f>
        <v>0</v>
      </c>
      <c r="G16" s="53">
        <v>6</v>
      </c>
      <c r="H16" s="109" t="s">
        <v>37</v>
      </c>
      <c r="I16" s="120"/>
      <c r="J16" s="112">
        <v>0</v>
      </c>
    </row>
    <row r="17" spans="1:26" ht="18" customHeight="1" x14ac:dyDescent="0.25">
      <c r="A17" s="12"/>
      <c r="B17" s="60">
        <v>2</v>
      </c>
      <c r="C17" s="64" t="s">
        <v>32</v>
      </c>
      <c r="D17" s="71"/>
      <c r="E17" s="69"/>
      <c r="F17" s="74"/>
      <c r="G17" s="54">
        <v>7</v>
      </c>
      <c r="H17" s="110" t="s">
        <v>38</v>
      </c>
      <c r="I17" s="120"/>
      <c r="J17" s="113">
        <f>'SO 3480'!Z36</f>
        <v>0</v>
      </c>
    </row>
    <row r="18" spans="1:26" ht="18" customHeight="1" x14ac:dyDescent="0.25">
      <c r="A18" s="12"/>
      <c r="B18" s="61">
        <v>3</v>
      </c>
      <c r="C18" s="65" t="s">
        <v>33</v>
      </c>
      <c r="D18" s="72"/>
      <c r="E18" s="70"/>
      <c r="F18" s="75"/>
      <c r="G18" s="54">
        <v>8</v>
      </c>
      <c r="H18" s="110" t="s">
        <v>39</v>
      </c>
      <c r="I18" s="120"/>
      <c r="J18" s="113">
        <v>0</v>
      </c>
    </row>
    <row r="19" spans="1:26" ht="18" customHeight="1" x14ac:dyDescent="0.25">
      <c r="A19" s="12"/>
      <c r="B19" s="61">
        <v>4</v>
      </c>
      <c r="C19" s="66"/>
      <c r="D19" s="72"/>
      <c r="E19" s="70"/>
      <c r="F19" s="75"/>
      <c r="G19" s="54">
        <v>9</v>
      </c>
      <c r="H19" s="118"/>
      <c r="I19" s="120"/>
      <c r="J19" s="119"/>
    </row>
    <row r="20" spans="1:26" ht="18" customHeight="1" thickBot="1" x14ac:dyDescent="0.3">
      <c r="A20" s="12"/>
      <c r="B20" s="61">
        <v>5</v>
      </c>
      <c r="C20" s="67" t="s">
        <v>34</v>
      </c>
      <c r="D20" s="73"/>
      <c r="E20" s="94"/>
      <c r="F20" s="101">
        <f>SUM(F16:F19)</f>
        <v>0</v>
      </c>
      <c r="G20" s="54">
        <v>10</v>
      </c>
      <c r="H20" s="110" t="s">
        <v>34</v>
      </c>
      <c r="I20" s="122"/>
      <c r="J20" s="93">
        <f>SUM(J16:J19)</f>
        <v>0</v>
      </c>
    </row>
    <row r="21" spans="1:26" ht="18" customHeight="1" thickTop="1" x14ac:dyDescent="0.25">
      <c r="A21" s="12"/>
      <c r="B21" s="58" t="s">
        <v>47</v>
      </c>
      <c r="C21" s="62" t="s">
        <v>7</v>
      </c>
      <c r="D21" s="68"/>
      <c r="E21" s="19"/>
      <c r="F21" s="92"/>
      <c r="G21" s="58" t="s">
        <v>53</v>
      </c>
      <c r="H21" s="55" t="s">
        <v>7</v>
      </c>
      <c r="I21" s="29"/>
      <c r="J21" s="123"/>
    </row>
    <row r="22" spans="1:26" ht="18" customHeight="1" x14ac:dyDescent="0.25">
      <c r="A22" s="12"/>
      <c r="B22" s="53">
        <v>11</v>
      </c>
      <c r="C22" s="56" t="s">
        <v>48</v>
      </c>
      <c r="D22" s="80"/>
      <c r="E22" s="82" t="s">
        <v>51</v>
      </c>
      <c r="F22" s="74">
        <f>((F16*U22*0)+(F17*V22*0)+(F18*W22*0))/100</f>
        <v>0</v>
      </c>
      <c r="G22" s="53">
        <v>16</v>
      </c>
      <c r="H22" s="109" t="s">
        <v>54</v>
      </c>
      <c r="I22" s="121" t="s">
        <v>51</v>
      </c>
      <c r="J22" s="11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4">
        <v>12</v>
      </c>
      <c r="C23" s="57" t="s">
        <v>49</v>
      </c>
      <c r="D23" s="59"/>
      <c r="E23" s="82" t="s">
        <v>52</v>
      </c>
      <c r="F23" s="75">
        <f>((F16*U23*0)+(F17*V23*0)+(F18*W23*0))/100</f>
        <v>0</v>
      </c>
      <c r="G23" s="54">
        <v>17</v>
      </c>
      <c r="H23" s="110" t="s">
        <v>55</v>
      </c>
      <c r="I23" s="121" t="s">
        <v>51</v>
      </c>
      <c r="J23" s="113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4">
        <v>13</v>
      </c>
      <c r="C24" s="57" t="s">
        <v>50</v>
      </c>
      <c r="D24" s="59"/>
      <c r="E24" s="82" t="s">
        <v>51</v>
      </c>
      <c r="F24" s="75">
        <f>((F16*U24*0)+(F17*V24*0)+(F18*W24*0))/100</f>
        <v>0</v>
      </c>
      <c r="G24" s="54">
        <v>18</v>
      </c>
      <c r="H24" s="110" t="s">
        <v>56</v>
      </c>
      <c r="I24" s="121" t="s">
        <v>52</v>
      </c>
      <c r="J24" s="113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4">
        <v>14</v>
      </c>
      <c r="C25" s="20"/>
      <c r="D25" s="59"/>
      <c r="E25" s="83"/>
      <c r="F25" s="81"/>
      <c r="G25" s="54">
        <v>19</v>
      </c>
      <c r="H25" s="118"/>
      <c r="I25" s="120"/>
      <c r="J25" s="119"/>
    </row>
    <row r="26" spans="1:26" ht="18" customHeight="1" thickBot="1" x14ac:dyDescent="0.3">
      <c r="A26" s="12"/>
      <c r="B26" s="54">
        <v>15</v>
      </c>
      <c r="C26" s="57"/>
      <c r="D26" s="59"/>
      <c r="E26" s="59"/>
      <c r="F26" s="102"/>
      <c r="G26" s="54">
        <v>20</v>
      </c>
      <c r="H26" s="110" t="s">
        <v>34</v>
      </c>
      <c r="I26" s="122"/>
      <c r="J26" s="93">
        <f>SUM(J22:J25)+SUM(F22:F25)</f>
        <v>0</v>
      </c>
    </row>
    <row r="27" spans="1:26" ht="18" customHeight="1" thickTop="1" x14ac:dyDescent="0.25">
      <c r="A27" s="12"/>
      <c r="B27" s="95"/>
      <c r="C27" s="134" t="s">
        <v>62</v>
      </c>
      <c r="D27" s="127"/>
      <c r="E27" s="96"/>
      <c r="F27" s="30"/>
      <c r="G27" s="103" t="s">
        <v>40</v>
      </c>
      <c r="H27" s="98" t="s">
        <v>41</v>
      </c>
      <c r="I27" s="29"/>
      <c r="J27" s="32"/>
    </row>
    <row r="28" spans="1:26" ht="18" customHeight="1" x14ac:dyDescent="0.25">
      <c r="A28" s="12"/>
      <c r="B28" s="26"/>
      <c r="C28" s="125"/>
      <c r="D28" s="128"/>
      <c r="E28" s="22"/>
      <c r="F28" s="12"/>
      <c r="G28" s="104">
        <v>21</v>
      </c>
      <c r="H28" s="108" t="s">
        <v>42</v>
      </c>
      <c r="I28" s="115"/>
      <c r="J28" s="91">
        <f>F20+J20+F26+J26</f>
        <v>0</v>
      </c>
    </row>
    <row r="29" spans="1:26" ht="18" customHeight="1" x14ac:dyDescent="0.25">
      <c r="A29" s="12"/>
      <c r="B29" s="76"/>
      <c r="C29" s="126"/>
      <c r="D29" s="129"/>
      <c r="E29" s="22"/>
      <c r="F29" s="12"/>
      <c r="G29" s="53">
        <v>22</v>
      </c>
      <c r="H29" s="109" t="s">
        <v>43</v>
      </c>
      <c r="I29" s="116">
        <f>J28-SUM('SO 3480'!K9:'SO 3480'!K35)</f>
        <v>0</v>
      </c>
      <c r="J29" s="112">
        <f>ROUND(((ROUND(I29,2)*20)*1/100),2)</f>
        <v>0</v>
      </c>
    </row>
    <row r="30" spans="1:26" ht="18" customHeight="1" x14ac:dyDescent="0.25">
      <c r="A30" s="12"/>
      <c r="B30" s="23"/>
      <c r="C30" s="118"/>
      <c r="D30" s="120"/>
      <c r="E30" s="22"/>
      <c r="F30" s="12"/>
      <c r="G30" s="54">
        <v>23</v>
      </c>
      <c r="H30" s="110" t="s">
        <v>44</v>
      </c>
      <c r="I30" s="82">
        <f>SUM('SO 3480'!K9:'SO 3480'!K35)</f>
        <v>0</v>
      </c>
      <c r="J30" s="113">
        <f>ROUND(((ROUND(I30,2)*0)/100),2)</f>
        <v>0</v>
      </c>
    </row>
    <row r="31" spans="1:26" ht="18" customHeight="1" x14ac:dyDescent="0.25">
      <c r="A31" s="12"/>
      <c r="B31" s="24"/>
      <c r="C31" s="130"/>
      <c r="D31" s="131"/>
      <c r="E31" s="22"/>
      <c r="F31" s="12"/>
      <c r="G31" s="104">
        <v>24</v>
      </c>
      <c r="H31" s="108" t="s">
        <v>45</v>
      </c>
      <c r="I31" s="107"/>
      <c r="J31" s="124">
        <f>SUM(J28:J30)</f>
        <v>0</v>
      </c>
    </row>
    <row r="32" spans="1:26" ht="18" customHeight="1" thickBot="1" x14ac:dyDescent="0.3">
      <c r="A32" s="12"/>
      <c r="B32" s="42"/>
      <c r="C32" s="111"/>
      <c r="D32" s="117"/>
      <c r="E32" s="77"/>
      <c r="F32" s="78"/>
      <c r="G32" s="53" t="s">
        <v>46</v>
      </c>
      <c r="H32" s="111"/>
      <c r="I32" s="117"/>
      <c r="J32" s="114"/>
    </row>
    <row r="33" spans="1:10" ht="18" customHeight="1" thickTop="1" x14ac:dyDescent="0.25">
      <c r="A33" s="12"/>
      <c r="B33" s="95"/>
      <c r="C33" s="96"/>
      <c r="D33" s="132" t="s">
        <v>60</v>
      </c>
      <c r="E33" s="16"/>
      <c r="F33" s="97"/>
      <c r="G33" s="105">
        <v>26</v>
      </c>
      <c r="H33" s="133" t="s">
        <v>61</v>
      </c>
      <c r="I33" s="30"/>
      <c r="J33" s="106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76"/>
      <c r="C40" s="77"/>
      <c r="D40" s="13"/>
      <c r="E40" s="13"/>
      <c r="F40" s="13"/>
      <c r="G40" s="13"/>
      <c r="H40" s="13"/>
      <c r="I40" s="78"/>
      <c r="J40" s="79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4" t="s">
        <v>23</v>
      </c>
      <c r="B1" s="215"/>
      <c r="C1" s="215"/>
      <c r="D1" s="216"/>
      <c r="E1" s="137" t="s">
        <v>20</v>
      </c>
      <c r="F1" s="136"/>
      <c r="W1">
        <v>30.126000000000001</v>
      </c>
    </row>
    <row r="2" spans="1:26" ht="20.100000000000001" customHeight="1" x14ac:dyDescent="0.25">
      <c r="A2" s="214" t="s">
        <v>24</v>
      </c>
      <c r="B2" s="215"/>
      <c r="C2" s="215"/>
      <c r="D2" s="216"/>
      <c r="E2" s="137" t="s">
        <v>18</v>
      </c>
      <c r="F2" s="136"/>
    </row>
    <row r="3" spans="1:26" ht="20.100000000000001" customHeight="1" x14ac:dyDescent="0.25">
      <c r="A3" s="214" t="s">
        <v>25</v>
      </c>
      <c r="B3" s="215"/>
      <c r="C3" s="215"/>
      <c r="D3" s="216"/>
      <c r="E3" s="137" t="s">
        <v>66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108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67</v>
      </c>
      <c r="B8" s="135"/>
      <c r="C8" s="135"/>
      <c r="D8" s="135"/>
      <c r="E8" s="135"/>
      <c r="F8" s="135"/>
    </row>
    <row r="9" spans="1:26" x14ac:dyDescent="0.25">
      <c r="A9" s="140" t="s">
        <v>63</v>
      </c>
      <c r="B9" s="140" t="s">
        <v>57</v>
      </c>
      <c r="C9" s="140" t="s">
        <v>58</v>
      </c>
      <c r="D9" s="140" t="s">
        <v>34</v>
      </c>
      <c r="E9" s="140" t="s">
        <v>64</v>
      </c>
      <c r="F9" s="140" t="s">
        <v>65</v>
      </c>
    </row>
    <row r="10" spans="1:26" x14ac:dyDescent="0.25">
      <c r="A10" s="147" t="s">
        <v>68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69</v>
      </c>
      <c r="B11" s="150">
        <f>'SO 3480'!L33</f>
        <v>0</v>
      </c>
      <c r="C11" s="150">
        <f>'SO 3480'!M33</f>
        <v>0</v>
      </c>
      <c r="D11" s="150">
        <f>'SO 3480'!I33</f>
        <v>0</v>
      </c>
      <c r="E11" s="151">
        <f>'SO 3480'!S33</f>
        <v>0</v>
      </c>
      <c r="F11" s="151">
        <f>'SO 3480'!V33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2" t="s">
        <v>68</v>
      </c>
      <c r="B12" s="152">
        <f>'SO 3480'!L35</f>
        <v>0</v>
      </c>
      <c r="C12" s="152">
        <f>'SO 3480'!M35</f>
        <v>0</v>
      </c>
      <c r="D12" s="152">
        <f>'SO 3480'!I35</f>
        <v>0</v>
      </c>
      <c r="E12" s="153">
        <f>'SO 3480'!S35</f>
        <v>0</v>
      </c>
      <c r="F12" s="153">
        <f>'SO 3480'!V35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42"/>
      <c r="C13" s="142"/>
      <c r="D13" s="142"/>
      <c r="E13" s="141"/>
      <c r="F13" s="141"/>
    </row>
    <row r="14" spans="1:26" x14ac:dyDescent="0.25">
      <c r="A14" s="2" t="s">
        <v>72</v>
      </c>
      <c r="B14" s="152">
        <f>'SO 3480'!L36</f>
        <v>0</v>
      </c>
      <c r="C14" s="152">
        <f>'SO 3480'!M36</f>
        <v>0</v>
      </c>
      <c r="D14" s="152">
        <f>'SO 3480'!I36</f>
        <v>0</v>
      </c>
      <c r="E14" s="153">
        <f>'SO 3480'!S36</f>
        <v>0</v>
      </c>
      <c r="F14" s="153">
        <f>'SO 3480'!V36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42"/>
      <c r="C15" s="142"/>
      <c r="D15" s="142"/>
      <c r="E15" s="141"/>
      <c r="F15" s="141"/>
    </row>
    <row r="16" spans="1:26" x14ac:dyDescent="0.25">
      <c r="A16" s="1"/>
      <c r="B16" s="142"/>
      <c r="C16" s="142"/>
      <c r="D16" s="142"/>
      <c r="E16" s="141"/>
      <c r="F16" s="141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opLeftCell="B1" workbookViewId="0">
      <pane ySplit="8" topLeftCell="A18" activePane="bottomLeft" state="frozen"/>
      <selection pane="bottomLeft" activeCell="B2" sqref="B2:H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7"/>
      <c r="B1" s="217" t="s">
        <v>23</v>
      </c>
      <c r="C1" s="218"/>
      <c r="D1" s="218"/>
      <c r="E1" s="218"/>
      <c r="F1" s="218"/>
      <c r="G1" s="218"/>
      <c r="H1" s="219"/>
      <c r="I1" s="158" t="s">
        <v>20</v>
      </c>
      <c r="J1" s="157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7"/>
      <c r="B2" s="217" t="s">
        <v>191</v>
      </c>
      <c r="C2" s="218"/>
      <c r="D2" s="218"/>
      <c r="E2" s="218"/>
      <c r="F2" s="218"/>
      <c r="G2" s="218"/>
      <c r="H2" s="219"/>
      <c r="I2" s="158" t="s">
        <v>18</v>
      </c>
      <c r="J2" s="157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7"/>
      <c r="B3" s="217" t="s">
        <v>188</v>
      </c>
      <c r="C3" s="218"/>
      <c r="D3" s="218"/>
      <c r="E3" s="218"/>
      <c r="F3" s="218"/>
      <c r="G3" s="218"/>
      <c r="H3" s="219"/>
      <c r="I3" s="158" t="s">
        <v>83</v>
      </c>
      <c r="J3" s="157"/>
      <c r="K3" s="3"/>
      <c r="L3" s="3"/>
      <c r="M3" s="3"/>
      <c r="N3" s="3"/>
      <c r="O3" s="3"/>
      <c r="P3" s="5" t="s">
        <v>187</v>
      </c>
      <c r="Q3" s="1"/>
      <c r="R3" s="1"/>
      <c r="S3" s="3"/>
      <c r="V3" s="3"/>
    </row>
    <row r="4" spans="1:26" x14ac:dyDescent="0.25">
      <c r="A4" s="3"/>
      <c r="B4" s="198" t="s">
        <v>184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60" t="s">
        <v>73</v>
      </c>
      <c r="B8" s="160" t="s">
        <v>74</v>
      </c>
      <c r="C8" s="160" t="s">
        <v>75</v>
      </c>
      <c r="D8" s="160" t="s">
        <v>76</v>
      </c>
      <c r="E8" s="160" t="s">
        <v>77</v>
      </c>
      <c r="F8" s="160" t="s">
        <v>78</v>
      </c>
      <c r="G8" s="160" t="s">
        <v>57</v>
      </c>
      <c r="H8" s="160" t="s">
        <v>58</v>
      </c>
      <c r="I8" s="160" t="s">
        <v>79</v>
      </c>
      <c r="J8" s="160"/>
      <c r="K8" s="160"/>
      <c r="L8" s="160"/>
      <c r="M8" s="160"/>
      <c r="N8" s="160"/>
      <c r="O8" s="160"/>
      <c r="P8" s="160" t="s">
        <v>80</v>
      </c>
      <c r="Q8" s="154"/>
      <c r="R8" s="154"/>
      <c r="S8" s="160" t="s">
        <v>81</v>
      </c>
      <c r="T8" s="156"/>
      <c r="U8" s="156"/>
      <c r="V8" s="160" t="s">
        <v>82</v>
      </c>
      <c r="W8" s="155"/>
      <c r="X8" s="155"/>
      <c r="Y8" s="155"/>
      <c r="Z8" s="155"/>
    </row>
    <row r="9" spans="1:26" x14ac:dyDescent="0.25">
      <c r="A9" s="143"/>
      <c r="B9" s="143"/>
      <c r="C9" s="161"/>
      <c r="D9" s="147" t="s">
        <v>68</v>
      </c>
      <c r="E9" s="143"/>
      <c r="F9" s="162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9"/>
      <c r="R9" s="149"/>
      <c r="S9" s="143"/>
      <c r="T9" s="146"/>
      <c r="U9" s="146"/>
      <c r="V9" s="143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69</v>
      </c>
      <c r="E10" s="149"/>
      <c r="F10" s="163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6"/>
      <c r="U10" s="146"/>
      <c r="V10" s="149"/>
      <c r="W10" s="146"/>
      <c r="X10" s="146"/>
      <c r="Y10" s="146"/>
      <c r="Z10" s="146"/>
    </row>
    <row r="11" spans="1:26" ht="35.1" customHeight="1" x14ac:dyDescent="0.25">
      <c r="A11" s="167"/>
      <c r="B11" s="164" t="s">
        <v>128</v>
      </c>
      <c r="C11" s="168" t="s">
        <v>129</v>
      </c>
      <c r="D11" s="164" t="s">
        <v>130</v>
      </c>
      <c r="E11" s="164" t="s">
        <v>111</v>
      </c>
      <c r="F11" s="165">
        <v>77</v>
      </c>
      <c r="G11" s="166">
        <v>0</v>
      </c>
      <c r="H11" s="166">
        <v>0</v>
      </c>
      <c r="I11" s="166">
        <f t="shared" ref="I11:I16" si="0">ROUND(F11*(G11+H11),2)</f>
        <v>0</v>
      </c>
      <c r="J11" s="164">
        <f t="shared" ref="J11:J16" si="1">ROUND(F11*(N11),2)</f>
        <v>83.16</v>
      </c>
      <c r="K11" s="1">
        <f t="shared" ref="K11:K16" si="2">ROUND(F11*(O11),2)</f>
        <v>0</v>
      </c>
      <c r="L11" s="1">
        <f t="shared" ref="L11:L16" si="3">ROUND(F11*(G11),2)</f>
        <v>0</v>
      </c>
      <c r="M11" s="1">
        <f t="shared" ref="M11:M16" si="4">ROUND(F11*(H11),2)</f>
        <v>0</v>
      </c>
      <c r="N11" s="1">
        <v>1.08</v>
      </c>
      <c r="O11" s="1"/>
      <c r="P11" s="159"/>
      <c r="Q11" s="159"/>
      <c r="R11" s="159"/>
      <c r="S11" s="149"/>
      <c r="V11" s="163"/>
      <c r="Z11">
        <v>0</v>
      </c>
    </row>
    <row r="12" spans="1:26" ht="35.1" customHeight="1" x14ac:dyDescent="0.25">
      <c r="A12" s="167"/>
      <c r="B12" s="164" t="s">
        <v>128</v>
      </c>
      <c r="C12" s="168" t="s">
        <v>131</v>
      </c>
      <c r="D12" s="164" t="s">
        <v>132</v>
      </c>
      <c r="E12" s="164" t="s">
        <v>111</v>
      </c>
      <c r="F12" s="165">
        <v>17</v>
      </c>
      <c r="G12" s="166">
        <v>0</v>
      </c>
      <c r="H12" s="166">
        <v>0</v>
      </c>
      <c r="I12" s="166">
        <f t="shared" si="0"/>
        <v>0</v>
      </c>
      <c r="J12" s="164">
        <f t="shared" si="1"/>
        <v>41.14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2.42</v>
      </c>
      <c r="O12" s="1"/>
      <c r="P12" s="159"/>
      <c r="Q12" s="159"/>
      <c r="R12" s="159"/>
      <c r="S12" s="149"/>
      <c r="V12" s="163"/>
      <c r="Z12">
        <v>0</v>
      </c>
    </row>
    <row r="13" spans="1:26" ht="35.1" customHeight="1" x14ac:dyDescent="0.25">
      <c r="A13" s="167"/>
      <c r="B13" s="164" t="s">
        <v>128</v>
      </c>
      <c r="C13" s="168" t="s">
        <v>133</v>
      </c>
      <c r="D13" s="164" t="s">
        <v>134</v>
      </c>
      <c r="E13" s="164" t="s">
        <v>111</v>
      </c>
      <c r="F13" s="165">
        <v>6</v>
      </c>
      <c r="G13" s="166">
        <v>0</v>
      </c>
      <c r="H13" s="166">
        <v>0</v>
      </c>
      <c r="I13" s="166">
        <f t="shared" si="0"/>
        <v>0</v>
      </c>
      <c r="J13" s="164">
        <f t="shared" si="1"/>
        <v>87.54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14.59</v>
      </c>
      <c r="O13" s="1"/>
      <c r="P13" s="159"/>
      <c r="Q13" s="159"/>
      <c r="R13" s="159"/>
      <c r="S13" s="149"/>
      <c r="V13" s="163"/>
      <c r="Z13">
        <v>0</v>
      </c>
    </row>
    <row r="14" spans="1:26" ht="24.95" customHeight="1" x14ac:dyDescent="0.25">
      <c r="A14" s="167"/>
      <c r="B14" s="164" t="s">
        <v>128</v>
      </c>
      <c r="C14" s="168" t="s">
        <v>135</v>
      </c>
      <c r="D14" s="164" t="s">
        <v>136</v>
      </c>
      <c r="E14" s="164" t="s">
        <v>111</v>
      </c>
      <c r="F14" s="165">
        <v>77</v>
      </c>
      <c r="G14" s="166">
        <v>0</v>
      </c>
      <c r="H14" s="166">
        <v>0</v>
      </c>
      <c r="I14" s="166">
        <f t="shared" si="0"/>
        <v>0</v>
      </c>
      <c r="J14" s="164">
        <f t="shared" si="1"/>
        <v>112.42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1.46</v>
      </c>
      <c r="O14" s="1"/>
      <c r="P14" s="159"/>
      <c r="Q14" s="159"/>
      <c r="R14" s="159"/>
      <c r="S14" s="149"/>
      <c r="V14" s="163"/>
      <c r="Z14">
        <v>0</v>
      </c>
    </row>
    <row r="15" spans="1:26" ht="24.95" customHeight="1" x14ac:dyDescent="0.25">
      <c r="A15" s="167"/>
      <c r="B15" s="164" t="s">
        <v>128</v>
      </c>
      <c r="C15" s="168" t="s">
        <v>137</v>
      </c>
      <c r="D15" s="164" t="s">
        <v>138</v>
      </c>
      <c r="E15" s="164" t="s">
        <v>111</v>
      </c>
      <c r="F15" s="165">
        <v>17</v>
      </c>
      <c r="G15" s="166">
        <v>0</v>
      </c>
      <c r="H15" s="166">
        <v>0</v>
      </c>
      <c r="I15" s="166">
        <f t="shared" si="0"/>
        <v>0</v>
      </c>
      <c r="J15" s="164">
        <f t="shared" si="1"/>
        <v>42.16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2.48</v>
      </c>
      <c r="O15" s="1"/>
      <c r="P15" s="159"/>
      <c r="Q15" s="159"/>
      <c r="R15" s="159"/>
      <c r="S15" s="149"/>
      <c r="V15" s="163"/>
      <c r="Z15">
        <v>0</v>
      </c>
    </row>
    <row r="16" spans="1:26" ht="35.1" customHeight="1" x14ac:dyDescent="0.25">
      <c r="A16" s="167"/>
      <c r="B16" s="164" t="s">
        <v>128</v>
      </c>
      <c r="C16" s="168" t="s">
        <v>151</v>
      </c>
      <c r="D16" s="164" t="s">
        <v>152</v>
      </c>
      <c r="E16" s="164" t="s">
        <v>111</v>
      </c>
      <c r="F16" s="165">
        <v>6</v>
      </c>
      <c r="G16" s="166">
        <v>0</v>
      </c>
      <c r="H16" s="166">
        <v>0</v>
      </c>
      <c r="I16" s="166">
        <f t="shared" si="0"/>
        <v>0</v>
      </c>
      <c r="J16" s="164">
        <f t="shared" si="1"/>
        <v>54.72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9.1199999999999992</v>
      </c>
      <c r="O16" s="1"/>
      <c r="P16" s="159"/>
      <c r="Q16" s="159"/>
      <c r="R16" s="159"/>
      <c r="S16" s="149"/>
      <c r="V16" s="163"/>
      <c r="Z16">
        <v>0</v>
      </c>
    </row>
    <row r="17" spans="1:26" ht="15" customHeight="1" x14ac:dyDescent="0.25">
      <c r="A17" s="167"/>
      <c r="B17" s="164"/>
      <c r="C17" s="168"/>
      <c r="D17" s="149" t="s">
        <v>162</v>
      </c>
      <c r="E17" s="164"/>
      <c r="F17" s="192"/>
      <c r="G17" s="166"/>
      <c r="H17" s="193"/>
      <c r="I17" s="166"/>
      <c r="J17" s="164"/>
      <c r="K17" s="1"/>
      <c r="L17" s="1"/>
      <c r="M17" s="1"/>
      <c r="N17" s="1"/>
      <c r="O17" s="1"/>
      <c r="P17" s="159"/>
      <c r="Q17" s="159"/>
      <c r="R17" s="159"/>
      <c r="S17" s="149"/>
      <c r="V17" s="163"/>
      <c r="Z17">
        <v>0</v>
      </c>
    </row>
    <row r="18" spans="1:26" ht="15" customHeight="1" x14ac:dyDescent="0.25">
      <c r="A18" s="167"/>
      <c r="B18" s="164" t="s">
        <v>109</v>
      </c>
      <c r="C18" s="168" t="s">
        <v>110</v>
      </c>
      <c r="D18" s="189" t="s">
        <v>164</v>
      </c>
      <c r="E18" s="164" t="s">
        <v>111</v>
      </c>
      <c r="F18" s="192">
        <v>10</v>
      </c>
      <c r="G18" s="166">
        <v>0</v>
      </c>
      <c r="H18" s="193">
        <v>0</v>
      </c>
      <c r="I18" s="166">
        <f>ROUND(F18*(G18+H18),2)</f>
        <v>0</v>
      </c>
      <c r="J18" s="164">
        <f>ROUND(F18*(N18),2)</f>
        <v>13333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1333.3</v>
      </c>
      <c r="O18" s="1"/>
      <c r="P18" s="159"/>
      <c r="Q18" s="159"/>
      <c r="R18" s="159"/>
      <c r="S18" s="149"/>
      <c r="V18" s="163"/>
      <c r="Z18">
        <v>0</v>
      </c>
    </row>
    <row r="19" spans="1:26" ht="15" customHeight="1" x14ac:dyDescent="0.25">
      <c r="A19" s="167"/>
      <c r="B19" s="164" t="s">
        <v>109</v>
      </c>
      <c r="C19" s="168" t="s">
        <v>110</v>
      </c>
      <c r="D19" s="191" t="s">
        <v>165</v>
      </c>
      <c r="E19" s="164" t="s">
        <v>111</v>
      </c>
      <c r="F19" s="190">
        <v>15</v>
      </c>
      <c r="G19" s="166">
        <v>0</v>
      </c>
      <c r="H19" s="194">
        <v>0</v>
      </c>
      <c r="I19" s="166">
        <f>ROUND(F19*(G19+H19),2)</f>
        <v>0</v>
      </c>
      <c r="J19" s="164">
        <f>ROUND(F19*(N19),2)</f>
        <v>19999.5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1333.3</v>
      </c>
      <c r="O19" s="1"/>
      <c r="P19" s="159"/>
      <c r="Q19" s="159"/>
      <c r="R19" s="159"/>
      <c r="S19" s="149"/>
      <c r="V19" s="163"/>
      <c r="Z19">
        <v>0</v>
      </c>
    </row>
    <row r="20" spans="1:26" ht="15" customHeight="1" x14ac:dyDescent="0.25">
      <c r="A20" s="167"/>
      <c r="B20" s="164" t="s">
        <v>109</v>
      </c>
      <c r="C20" s="168" t="s">
        <v>110</v>
      </c>
      <c r="D20" s="195" t="s">
        <v>166</v>
      </c>
      <c r="E20" s="164" t="s">
        <v>111</v>
      </c>
      <c r="F20" s="192">
        <v>6</v>
      </c>
      <c r="G20" s="166">
        <v>0</v>
      </c>
      <c r="H20" s="194">
        <v>0</v>
      </c>
      <c r="I20" s="166">
        <f>ROUND(F20*(G20+H20),2)</f>
        <v>0</v>
      </c>
      <c r="J20" s="164">
        <f>ROUND(F20*(N20),2)</f>
        <v>7999.8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1333.3</v>
      </c>
      <c r="O20" s="1"/>
      <c r="P20" s="159"/>
      <c r="Q20" s="159"/>
      <c r="R20" s="159"/>
      <c r="S20" s="149"/>
      <c r="V20" s="163"/>
      <c r="Z20">
        <v>0</v>
      </c>
    </row>
    <row r="21" spans="1:26" ht="15" customHeight="1" x14ac:dyDescent="0.25">
      <c r="A21" s="167"/>
      <c r="B21" s="164" t="s">
        <v>109</v>
      </c>
      <c r="C21" s="168" t="s">
        <v>110</v>
      </c>
      <c r="D21" s="195" t="s">
        <v>167</v>
      </c>
      <c r="E21" s="164" t="s">
        <v>111</v>
      </c>
      <c r="F21" s="192">
        <v>5</v>
      </c>
      <c r="G21" s="166">
        <v>0</v>
      </c>
      <c r="H21" s="194">
        <v>0</v>
      </c>
      <c r="I21" s="166">
        <f>ROUND(F21*(G21+H21),2)</f>
        <v>0</v>
      </c>
      <c r="J21" s="164">
        <f>ROUND(F21*(N21),2)</f>
        <v>6666.5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1333.3</v>
      </c>
      <c r="O21" s="1"/>
      <c r="P21" s="159"/>
      <c r="Q21" s="159"/>
      <c r="R21" s="159"/>
      <c r="S21" s="149"/>
      <c r="V21" s="163"/>
      <c r="Z21">
        <v>0</v>
      </c>
    </row>
    <row r="22" spans="1:26" ht="15" customHeight="1" x14ac:dyDescent="0.25">
      <c r="A22" s="167"/>
      <c r="B22" s="164" t="s">
        <v>109</v>
      </c>
      <c r="C22" s="168" t="s">
        <v>110</v>
      </c>
      <c r="D22" s="195" t="s">
        <v>168</v>
      </c>
      <c r="E22" s="164" t="s">
        <v>111</v>
      </c>
      <c r="F22" s="192">
        <v>4</v>
      </c>
      <c r="G22" s="166">
        <v>0</v>
      </c>
      <c r="H22" s="194">
        <v>0</v>
      </c>
      <c r="I22" s="166">
        <f>ROUND(F22*(G22+H22),2)</f>
        <v>0</v>
      </c>
      <c r="J22" s="164">
        <f>ROUND(F22*(N22),2)</f>
        <v>5333.2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1333.3</v>
      </c>
      <c r="O22" s="1"/>
      <c r="P22" s="159"/>
      <c r="Q22" s="159"/>
      <c r="R22" s="159"/>
      <c r="S22" s="149"/>
      <c r="V22" s="163"/>
      <c r="Z22">
        <v>0</v>
      </c>
    </row>
    <row r="23" spans="1:26" ht="15" customHeight="1" x14ac:dyDescent="0.25">
      <c r="A23" s="167"/>
      <c r="B23" s="149"/>
      <c r="C23" s="149"/>
      <c r="D23" s="149" t="s">
        <v>163</v>
      </c>
      <c r="E23" s="149"/>
      <c r="F23" s="163"/>
      <c r="G23" s="150"/>
      <c r="H23" s="150"/>
      <c r="I23" s="150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6"/>
      <c r="U23" s="146"/>
      <c r="V23" s="149"/>
      <c r="Z23">
        <v>0</v>
      </c>
    </row>
    <row r="24" spans="1:26" ht="15" customHeight="1" x14ac:dyDescent="0.25">
      <c r="A24" s="167"/>
      <c r="B24" s="164" t="s">
        <v>109</v>
      </c>
      <c r="C24" s="168" t="s">
        <v>110</v>
      </c>
      <c r="D24" s="189" t="s">
        <v>169</v>
      </c>
      <c r="E24" s="164" t="s">
        <v>111</v>
      </c>
      <c r="F24" s="190">
        <v>10</v>
      </c>
      <c r="G24" s="166">
        <v>0</v>
      </c>
      <c r="H24" s="194">
        <v>0</v>
      </c>
      <c r="I24" s="166">
        <f t="shared" ref="I24:I32" si="5">ROUND(F24*(G24+H24),2)</f>
        <v>0</v>
      </c>
      <c r="J24" s="164">
        <f t="shared" ref="J24:J32" si="6">ROUND(F24*(N24),2)</f>
        <v>13333</v>
      </c>
      <c r="K24" s="1">
        <f t="shared" ref="K24:K32" si="7">ROUND(F24*(O24),2)</f>
        <v>0</v>
      </c>
      <c r="L24" s="1">
        <f t="shared" ref="L24:L32" si="8">ROUND(F24*(G24),2)</f>
        <v>0</v>
      </c>
      <c r="M24" s="1">
        <f t="shared" ref="M24:M32" si="9">ROUND(F24*(H24),2)</f>
        <v>0</v>
      </c>
      <c r="N24" s="1">
        <v>1333.3</v>
      </c>
      <c r="O24" s="1"/>
      <c r="P24" s="159"/>
      <c r="Q24" s="159"/>
      <c r="R24" s="159"/>
      <c r="S24" s="149"/>
      <c r="V24" s="163"/>
      <c r="Z24">
        <v>0</v>
      </c>
    </row>
    <row r="25" spans="1:26" ht="15" customHeight="1" x14ac:dyDescent="0.25">
      <c r="A25" s="167"/>
      <c r="B25" s="164" t="s">
        <v>109</v>
      </c>
      <c r="C25" s="168" t="s">
        <v>110</v>
      </c>
      <c r="D25" s="189" t="s">
        <v>170</v>
      </c>
      <c r="E25" s="164" t="s">
        <v>111</v>
      </c>
      <c r="F25" s="190">
        <v>10</v>
      </c>
      <c r="G25" s="166">
        <v>0</v>
      </c>
      <c r="H25" s="194">
        <v>0</v>
      </c>
      <c r="I25" s="166">
        <f t="shared" si="5"/>
        <v>0</v>
      </c>
      <c r="J25" s="164">
        <f t="shared" si="6"/>
        <v>13333</v>
      </c>
      <c r="K25" s="1">
        <f t="shared" si="7"/>
        <v>0</v>
      </c>
      <c r="L25" s="1">
        <f t="shared" si="8"/>
        <v>0</v>
      </c>
      <c r="M25" s="1">
        <f t="shared" si="9"/>
        <v>0</v>
      </c>
      <c r="N25" s="1">
        <v>1333.3</v>
      </c>
      <c r="O25" s="1"/>
      <c r="P25" s="159"/>
      <c r="Q25" s="159"/>
      <c r="R25" s="159"/>
      <c r="S25" s="149"/>
      <c r="V25" s="163"/>
      <c r="Z25">
        <v>0</v>
      </c>
    </row>
    <row r="26" spans="1:26" ht="15" customHeight="1" x14ac:dyDescent="0.25">
      <c r="A26" s="167"/>
      <c r="B26" s="164" t="s">
        <v>109</v>
      </c>
      <c r="C26" s="168" t="s">
        <v>110</v>
      </c>
      <c r="D26" s="189" t="s">
        <v>171</v>
      </c>
      <c r="E26" s="164" t="s">
        <v>111</v>
      </c>
      <c r="F26" s="192">
        <v>2</v>
      </c>
      <c r="G26" s="166">
        <v>0</v>
      </c>
      <c r="H26" s="194">
        <v>0</v>
      </c>
      <c r="I26" s="166">
        <f t="shared" si="5"/>
        <v>0</v>
      </c>
      <c r="J26" s="164">
        <f t="shared" si="6"/>
        <v>2666.6</v>
      </c>
      <c r="K26" s="1">
        <f t="shared" si="7"/>
        <v>0</v>
      </c>
      <c r="L26" s="1">
        <f t="shared" si="8"/>
        <v>0</v>
      </c>
      <c r="M26" s="1">
        <f t="shared" si="9"/>
        <v>0</v>
      </c>
      <c r="N26" s="1">
        <v>1333.3</v>
      </c>
      <c r="O26" s="1"/>
      <c r="P26" s="159"/>
      <c r="Q26" s="159"/>
      <c r="R26" s="159"/>
      <c r="S26" s="149"/>
      <c r="V26" s="163"/>
      <c r="Z26">
        <v>0</v>
      </c>
    </row>
    <row r="27" spans="1:26" ht="15" customHeight="1" x14ac:dyDescent="0.25">
      <c r="A27" s="167"/>
      <c r="B27" s="164" t="s">
        <v>109</v>
      </c>
      <c r="C27" s="168" t="s">
        <v>110</v>
      </c>
      <c r="D27" s="189" t="s">
        <v>172</v>
      </c>
      <c r="E27" s="164" t="s">
        <v>111</v>
      </c>
      <c r="F27" s="190">
        <v>4</v>
      </c>
      <c r="G27" s="166">
        <v>0</v>
      </c>
      <c r="H27" s="194">
        <v>0</v>
      </c>
      <c r="I27" s="166">
        <f t="shared" si="5"/>
        <v>0</v>
      </c>
      <c r="J27" s="164">
        <f t="shared" si="6"/>
        <v>5333.2</v>
      </c>
      <c r="K27" s="1">
        <f t="shared" si="7"/>
        <v>0</v>
      </c>
      <c r="L27" s="1">
        <f t="shared" si="8"/>
        <v>0</v>
      </c>
      <c r="M27" s="1">
        <f t="shared" si="9"/>
        <v>0</v>
      </c>
      <c r="N27" s="1">
        <v>1333.3</v>
      </c>
      <c r="O27" s="1"/>
      <c r="P27" s="159"/>
      <c r="Q27" s="159"/>
      <c r="R27" s="159"/>
      <c r="S27" s="149"/>
      <c r="V27" s="163"/>
      <c r="Z27">
        <v>0</v>
      </c>
    </row>
    <row r="28" spans="1:26" ht="15" customHeight="1" x14ac:dyDescent="0.25">
      <c r="A28" s="167"/>
      <c r="B28" s="164" t="s">
        <v>109</v>
      </c>
      <c r="C28" s="168" t="s">
        <v>110</v>
      </c>
      <c r="D28" s="189" t="s">
        <v>173</v>
      </c>
      <c r="E28" s="164" t="s">
        <v>111</v>
      </c>
      <c r="F28" s="190">
        <v>6</v>
      </c>
      <c r="G28" s="166">
        <v>0</v>
      </c>
      <c r="H28" s="194">
        <v>0</v>
      </c>
      <c r="I28" s="166">
        <f t="shared" si="5"/>
        <v>0</v>
      </c>
      <c r="J28" s="164">
        <f t="shared" si="6"/>
        <v>7999.8</v>
      </c>
      <c r="K28" s="1">
        <f t="shared" si="7"/>
        <v>0</v>
      </c>
      <c r="L28" s="1">
        <f t="shared" si="8"/>
        <v>0</v>
      </c>
      <c r="M28" s="1">
        <f t="shared" si="9"/>
        <v>0</v>
      </c>
      <c r="N28" s="1">
        <v>1333.3</v>
      </c>
      <c r="O28" s="1"/>
      <c r="P28" s="159"/>
      <c r="Q28" s="159"/>
      <c r="R28" s="159"/>
      <c r="S28" s="149"/>
      <c r="V28" s="163"/>
      <c r="Z28">
        <v>0</v>
      </c>
    </row>
    <row r="29" spans="1:26" ht="15" customHeight="1" x14ac:dyDescent="0.25">
      <c r="A29" s="167"/>
      <c r="B29" s="164" t="s">
        <v>109</v>
      </c>
      <c r="C29" s="168" t="s">
        <v>110</v>
      </c>
      <c r="D29" s="189" t="s">
        <v>174</v>
      </c>
      <c r="E29" s="164" t="s">
        <v>111</v>
      </c>
      <c r="F29" s="190">
        <v>6</v>
      </c>
      <c r="G29" s="166">
        <v>0</v>
      </c>
      <c r="H29" s="194">
        <v>0</v>
      </c>
      <c r="I29" s="166">
        <f t="shared" si="5"/>
        <v>0</v>
      </c>
      <c r="J29" s="164">
        <f t="shared" si="6"/>
        <v>7999.8</v>
      </c>
      <c r="K29" s="1">
        <f t="shared" si="7"/>
        <v>0</v>
      </c>
      <c r="L29" s="1">
        <f t="shared" si="8"/>
        <v>0</v>
      </c>
      <c r="M29" s="1">
        <f t="shared" si="9"/>
        <v>0</v>
      </c>
      <c r="N29" s="1">
        <v>1333.3</v>
      </c>
      <c r="O29" s="1"/>
      <c r="P29" s="159"/>
      <c r="Q29" s="159"/>
      <c r="R29" s="159"/>
      <c r="S29" s="149"/>
      <c r="V29" s="163"/>
      <c r="Z29">
        <v>0</v>
      </c>
    </row>
    <row r="30" spans="1:26" ht="15" customHeight="1" x14ac:dyDescent="0.25">
      <c r="A30" s="167"/>
      <c r="B30" s="164" t="s">
        <v>109</v>
      </c>
      <c r="C30" s="168" t="s">
        <v>110</v>
      </c>
      <c r="D30" s="189" t="s">
        <v>175</v>
      </c>
      <c r="E30" s="164" t="s">
        <v>111</v>
      </c>
      <c r="F30" s="192">
        <v>2</v>
      </c>
      <c r="G30" s="166">
        <v>0</v>
      </c>
      <c r="H30" s="194">
        <v>0</v>
      </c>
      <c r="I30" s="166">
        <f t="shared" si="5"/>
        <v>0</v>
      </c>
      <c r="J30" s="164">
        <f t="shared" si="6"/>
        <v>2666.6</v>
      </c>
      <c r="K30" s="1">
        <f t="shared" si="7"/>
        <v>0</v>
      </c>
      <c r="L30" s="1">
        <f t="shared" si="8"/>
        <v>0</v>
      </c>
      <c r="M30" s="1">
        <f t="shared" si="9"/>
        <v>0</v>
      </c>
      <c r="N30" s="1">
        <v>1333.3</v>
      </c>
      <c r="O30" s="1"/>
      <c r="P30" s="159"/>
      <c r="Q30" s="159"/>
      <c r="R30" s="159"/>
      <c r="S30" s="149"/>
      <c r="V30" s="163"/>
      <c r="Z30">
        <v>0</v>
      </c>
    </row>
    <row r="31" spans="1:26" ht="15" customHeight="1" x14ac:dyDescent="0.25">
      <c r="A31" s="167"/>
      <c r="B31" s="164" t="s">
        <v>109</v>
      </c>
      <c r="C31" s="168" t="s">
        <v>110</v>
      </c>
      <c r="D31" s="195" t="s">
        <v>176</v>
      </c>
      <c r="E31" s="164" t="s">
        <v>111</v>
      </c>
      <c r="F31" s="192">
        <v>15</v>
      </c>
      <c r="G31" s="166">
        <v>0</v>
      </c>
      <c r="H31" s="194">
        <v>0</v>
      </c>
      <c r="I31" s="166">
        <f t="shared" si="5"/>
        <v>0</v>
      </c>
      <c r="J31" s="164">
        <f t="shared" si="6"/>
        <v>19999.5</v>
      </c>
      <c r="K31" s="1">
        <f t="shared" si="7"/>
        <v>0</v>
      </c>
      <c r="L31" s="1">
        <f t="shared" si="8"/>
        <v>0</v>
      </c>
      <c r="M31" s="1">
        <f t="shared" si="9"/>
        <v>0</v>
      </c>
      <c r="N31" s="1">
        <v>1333.3</v>
      </c>
      <c r="O31" s="1"/>
      <c r="P31" s="159"/>
      <c r="Q31" s="159"/>
      <c r="R31" s="159"/>
      <c r="S31" s="149"/>
      <c r="V31" s="163"/>
      <c r="Z31">
        <v>0</v>
      </c>
    </row>
    <row r="32" spans="1:26" ht="15" customHeight="1" x14ac:dyDescent="0.25">
      <c r="A32" s="167"/>
      <c r="B32" s="164" t="s">
        <v>109</v>
      </c>
      <c r="C32" s="168" t="s">
        <v>110</v>
      </c>
      <c r="D32" s="196" t="s">
        <v>177</v>
      </c>
      <c r="E32" s="164" t="s">
        <v>111</v>
      </c>
      <c r="F32" s="192">
        <v>5</v>
      </c>
      <c r="G32" s="166">
        <v>0</v>
      </c>
      <c r="H32" s="194">
        <v>0</v>
      </c>
      <c r="I32" s="166">
        <f t="shared" si="5"/>
        <v>0</v>
      </c>
      <c r="J32" s="164">
        <f t="shared" si="6"/>
        <v>6666.5</v>
      </c>
      <c r="K32" s="1">
        <f t="shared" si="7"/>
        <v>0</v>
      </c>
      <c r="L32" s="1">
        <f t="shared" si="8"/>
        <v>0</v>
      </c>
      <c r="M32" s="1">
        <f t="shared" si="9"/>
        <v>0</v>
      </c>
      <c r="N32" s="1">
        <v>1333.3</v>
      </c>
      <c r="O32" s="1"/>
      <c r="P32" s="159"/>
      <c r="Q32" s="159"/>
      <c r="R32" s="159"/>
      <c r="S32" s="149"/>
      <c r="V32" s="163"/>
      <c r="Z32">
        <v>0</v>
      </c>
    </row>
    <row r="33" spans="1:26" ht="15" customHeight="1" x14ac:dyDescent="0.25">
      <c r="A33" s="149"/>
      <c r="B33" s="149"/>
      <c r="C33" s="149"/>
      <c r="D33" s="149" t="s">
        <v>69</v>
      </c>
      <c r="E33" s="149"/>
      <c r="F33" s="163"/>
      <c r="G33" s="152">
        <f>ROUND((SUM(L10:L32))/1,2)</f>
        <v>0</v>
      </c>
      <c r="H33" s="152">
        <f>ROUND((SUM(M10:M32))/1,2)</f>
        <v>0</v>
      </c>
      <c r="I33" s="152">
        <f>ROUND((SUM(I10:I32))/1,2)</f>
        <v>0</v>
      </c>
      <c r="J33" s="149"/>
      <c r="K33" s="149"/>
      <c r="L33" s="149">
        <f>ROUND((SUM(L10:L32))/1,2)</f>
        <v>0</v>
      </c>
      <c r="M33" s="149">
        <f>ROUND((SUM(M10:M32))/1,2)</f>
        <v>0</v>
      </c>
      <c r="N33" s="149"/>
      <c r="O33" s="149"/>
      <c r="P33" s="169"/>
      <c r="Q33" s="1"/>
      <c r="R33" s="1"/>
      <c r="S33" s="169">
        <f>ROUND((SUM(S10:S32))/1,2)</f>
        <v>0</v>
      </c>
      <c r="T33" s="170"/>
      <c r="U33" s="170"/>
      <c r="V33" s="2">
        <f>ROUND((SUM(V10:V32))/1,2)</f>
        <v>0</v>
      </c>
    </row>
    <row r="34" spans="1:26" ht="15" customHeight="1" x14ac:dyDescent="0.25">
      <c r="A34" s="1"/>
      <c r="B34" s="1"/>
      <c r="C34" s="1"/>
      <c r="D34" s="1"/>
      <c r="E34" s="1"/>
      <c r="F34" s="159"/>
      <c r="G34" s="142"/>
      <c r="H34" s="142"/>
      <c r="I34" s="142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x14ac:dyDescent="0.25">
      <c r="A35" s="149"/>
      <c r="B35" s="149"/>
      <c r="C35" s="149"/>
      <c r="D35" s="2" t="s">
        <v>68</v>
      </c>
      <c r="E35" s="149"/>
      <c r="F35" s="163"/>
      <c r="G35" s="152">
        <f>ROUND((SUM(L9:L34))/2,2)</f>
        <v>0</v>
      </c>
      <c r="H35" s="152">
        <f>ROUND((SUM(M9:M34))/2,2)</f>
        <v>0</v>
      </c>
      <c r="I35" s="152">
        <f>ROUND((SUM(I9:I34))/2,2)</f>
        <v>0</v>
      </c>
      <c r="J35" s="149"/>
      <c r="K35" s="149"/>
      <c r="L35" s="149">
        <f>ROUND((SUM(L9:L34))/2,2)</f>
        <v>0</v>
      </c>
      <c r="M35" s="149">
        <f>ROUND((SUM(M9:M34))/2,2)</f>
        <v>0</v>
      </c>
      <c r="N35" s="149"/>
      <c r="O35" s="149"/>
      <c r="P35" s="169"/>
      <c r="Q35" s="1"/>
      <c r="R35" s="1"/>
      <c r="S35" s="169">
        <f>ROUND((SUM(S9:S34))/2,2)</f>
        <v>0</v>
      </c>
      <c r="V35" s="2">
        <f>ROUND((SUM(V9:V34))/2,2)</f>
        <v>0</v>
      </c>
    </row>
    <row r="36" spans="1:26" x14ac:dyDescent="0.25">
      <c r="A36" s="171"/>
      <c r="B36" s="171"/>
      <c r="C36" s="171"/>
      <c r="D36" s="171" t="s">
        <v>72</v>
      </c>
      <c r="E36" s="171"/>
      <c r="F36" s="172"/>
      <c r="G36" s="173">
        <f>ROUND((SUM(L9:L35))/3,2)</f>
        <v>0</v>
      </c>
      <c r="H36" s="173">
        <f>ROUND((SUM(M9:M35))/3,2)</f>
        <v>0</v>
      </c>
      <c r="I36" s="173">
        <f>ROUND((SUM(I9:I35))/3,2)</f>
        <v>0</v>
      </c>
      <c r="J36" s="171"/>
      <c r="K36" s="171">
        <f>ROUND((SUM(K9:K35))/3,2)</f>
        <v>0</v>
      </c>
      <c r="L36" s="171">
        <f>ROUND((SUM(L9:L35))/3,2)</f>
        <v>0</v>
      </c>
      <c r="M36" s="171">
        <f>ROUND((SUM(M9:M35))/3,2)</f>
        <v>0</v>
      </c>
      <c r="N36" s="171"/>
      <c r="O36" s="171"/>
      <c r="P36" s="172"/>
      <c r="Q36" s="171"/>
      <c r="R36" s="171"/>
      <c r="S36" s="172">
        <f>ROUND((SUM(S9:S35))/3,2)</f>
        <v>0</v>
      </c>
      <c r="T36" s="174"/>
      <c r="U36" s="174"/>
      <c r="V36" s="171">
        <f>ROUND((SUM(V9:V35))/3,2)</f>
        <v>0</v>
      </c>
      <c r="Z36">
        <f>(SUM(Z9:Z35))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Aby Lúčka bola zelená, Obec Lúčka, okr. Svidník / Výsadba zelene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15</v>
      </c>
      <c r="G1" s="13"/>
      <c r="H1" s="13"/>
      <c r="I1" s="13"/>
      <c r="J1" s="13"/>
      <c r="W1">
        <v>30.126000000000001</v>
      </c>
    </row>
    <row r="2" spans="1:23" ht="18" customHeight="1" thickTop="1" x14ac:dyDescent="0.25">
      <c r="A2" s="12"/>
      <c r="B2" s="211" t="s">
        <v>1</v>
      </c>
      <c r="C2" s="212"/>
      <c r="D2" s="212"/>
      <c r="E2" s="212"/>
      <c r="F2" s="212"/>
      <c r="G2" s="212"/>
      <c r="H2" s="212"/>
      <c r="I2" s="212"/>
      <c r="J2" s="213"/>
    </row>
    <row r="3" spans="1:23" ht="18" customHeight="1" x14ac:dyDescent="0.25">
      <c r="A3" s="12"/>
      <c r="B3" s="35" t="s">
        <v>112</v>
      </c>
      <c r="C3" s="36"/>
      <c r="D3" s="37"/>
      <c r="E3" s="37"/>
      <c r="F3" s="37"/>
      <c r="G3" s="17"/>
      <c r="H3" s="17"/>
      <c r="I3" s="38" t="s">
        <v>16</v>
      </c>
      <c r="J3" s="31"/>
    </row>
    <row r="4" spans="1:23" ht="18" customHeight="1" x14ac:dyDescent="0.25">
      <c r="A4" s="12"/>
      <c r="B4" s="23"/>
      <c r="C4" s="20"/>
      <c r="D4" s="17"/>
      <c r="E4" s="17"/>
      <c r="F4" s="17"/>
      <c r="G4" s="17"/>
      <c r="H4" s="17"/>
      <c r="I4" s="38" t="s">
        <v>18</v>
      </c>
      <c r="J4" s="31"/>
    </row>
    <row r="5" spans="1:23" ht="18" customHeight="1" thickBot="1" x14ac:dyDescent="0.3">
      <c r="A5" s="12"/>
      <c r="B5" s="39" t="s">
        <v>19</v>
      </c>
      <c r="C5" s="20"/>
      <c r="D5" s="17"/>
      <c r="E5" s="17"/>
      <c r="F5" s="40" t="s">
        <v>20</v>
      </c>
      <c r="G5" s="17"/>
      <c r="H5" s="17"/>
      <c r="I5" s="38" t="s">
        <v>21</v>
      </c>
      <c r="J5" s="41" t="s">
        <v>22</v>
      </c>
    </row>
    <row r="6" spans="1:23" ht="20.100000000000001" customHeight="1" thickTop="1" x14ac:dyDescent="0.25">
      <c r="A6" s="12"/>
      <c r="B6" s="205" t="s">
        <v>23</v>
      </c>
      <c r="C6" s="206"/>
      <c r="D6" s="206"/>
      <c r="E6" s="206"/>
      <c r="F6" s="206"/>
      <c r="G6" s="206"/>
      <c r="H6" s="206"/>
      <c r="I6" s="206"/>
      <c r="J6" s="207"/>
    </row>
    <row r="7" spans="1:23" ht="18" customHeight="1" x14ac:dyDescent="0.25">
      <c r="A7" s="12"/>
      <c r="B7" s="50" t="s">
        <v>26</v>
      </c>
      <c r="C7" s="43"/>
      <c r="D7" s="18"/>
      <c r="E7" s="18"/>
      <c r="F7" s="18"/>
      <c r="G7" s="51" t="s">
        <v>27</v>
      </c>
      <c r="H7" s="18"/>
      <c r="I7" s="29"/>
      <c r="J7" s="44"/>
    </row>
    <row r="8" spans="1:23" ht="20.100000000000001" customHeight="1" x14ac:dyDescent="0.25">
      <c r="A8" s="12"/>
      <c r="B8" s="208" t="s">
        <v>24</v>
      </c>
      <c r="C8" s="209"/>
      <c r="D8" s="209"/>
      <c r="E8" s="209"/>
      <c r="F8" s="209"/>
      <c r="G8" s="209"/>
      <c r="H8" s="209"/>
      <c r="I8" s="209"/>
      <c r="J8" s="210"/>
    </row>
    <row r="9" spans="1:23" ht="18" customHeight="1" x14ac:dyDescent="0.25">
      <c r="A9" s="12"/>
      <c r="B9" s="39" t="s">
        <v>26</v>
      </c>
      <c r="C9" s="20"/>
      <c r="D9" s="17"/>
      <c r="E9" s="17"/>
      <c r="F9" s="17"/>
      <c r="G9" s="40" t="s">
        <v>27</v>
      </c>
      <c r="H9" s="17"/>
      <c r="I9" s="28"/>
      <c r="J9" s="31"/>
    </row>
    <row r="10" spans="1:23" ht="20.100000000000001" customHeight="1" x14ac:dyDescent="0.25">
      <c r="A10" s="12"/>
      <c r="B10" s="208" t="s">
        <v>25</v>
      </c>
      <c r="C10" s="209"/>
      <c r="D10" s="209"/>
      <c r="E10" s="209"/>
      <c r="F10" s="209"/>
      <c r="G10" s="209"/>
      <c r="H10" s="209"/>
      <c r="I10" s="209"/>
      <c r="J10" s="210"/>
    </row>
    <row r="11" spans="1:23" ht="18" customHeight="1" thickBot="1" x14ac:dyDescent="0.3">
      <c r="A11" s="12"/>
      <c r="B11" s="39" t="s">
        <v>28</v>
      </c>
      <c r="C11" s="20"/>
      <c r="D11" s="17"/>
      <c r="E11" s="17"/>
      <c r="F11" s="17"/>
      <c r="G11" s="40" t="s">
        <v>29</v>
      </c>
      <c r="H11" s="17"/>
      <c r="I11" s="28"/>
      <c r="J11" s="31"/>
    </row>
    <row r="12" spans="1:23" ht="18" customHeight="1" thickTop="1" x14ac:dyDescent="0.25">
      <c r="A12" s="12"/>
      <c r="B12" s="45"/>
      <c r="C12" s="46"/>
      <c r="D12" s="47"/>
      <c r="E12" s="47"/>
      <c r="F12" s="47"/>
      <c r="G12" s="47"/>
      <c r="H12" s="47"/>
      <c r="I12" s="48"/>
      <c r="J12" s="49"/>
    </row>
    <row r="13" spans="1:23" ht="18" customHeight="1" x14ac:dyDescent="0.25">
      <c r="A13" s="12"/>
      <c r="B13" s="42"/>
      <c r="C13" s="43"/>
      <c r="D13" s="18"/>
      <c r="E13" s="18"/>
      <c r="F13" s="18"/>
      <c r="G13" s="18"/>
      <c r="H13" s="18"/>
      <c r="I13" s="29"/>
      <c r="J13" s="44"/>
    </row>
    <row r="14" spans="1:23" ht="18" customHeight="1" thickBot="1" x14ac:dyDescent="0.3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23" ht="18" customHeight="1" thickTop="1" x14ac:dyDescent="0.25">
      <c r="A15" s="12"/>
      <c r="B15" s="84" t="s">
        <v>30</v>
      </c>
      <c r="C15" s="85" t="s">
        <v>6</v>
      </c>
      <c r="D15" s="85" t="s">
        <v>57</v>
      </c>
      <c r="E15" s="86" t="s">
        <v>58</v>
      </c>
      <c r="F15" s="99" t="s">
        <v>59</v>
      </c>
      <c r="G15" s="52" t="s">
        <v>35</v>
      </c>
      <c r="H15" s="55" t="s">
        <v>36</v>
      </c>
      <c r="I15" s="27"/>
      <c r="J15" s="49"/>
    </row>
    <row r="16" spans="1:23" ht="18" customHeight="1" x14ac:dyDescent="0.25">
      <c r="A16" s="12"/>
      <c r="B16" s="87">
        <v>1</v>
      </c>
      <c r="C16" s="88" t="s">
        <v>31</v>
      </c>
      <c r="D16" s="89">
        <f>'Rekap 3481'!B12</f>
        <v>0</v>
      </c>
      <c r="E16" s="90">
        <f>'Rekap 3481'!C12</f>
        <v>0</v>
      </c>
      <c r="F16" s="100">
        <f>'Rekap 3481'!D12</f>
        <v>0</v>
      </c>
      <c r="G16" s="53">
        <v>6</v>
      </c>
      <c r="H16" s="109" t="s">
        <v>37</v>
      </c>
      <c r="I16" s="120"/>
      <c r="J16" s="112">
        <v>0</v>
      </c>
    </row>
    <row r="17" spans="1:26" ht="18" customHeight="1" x14ac:dyDescent="0.25">
      <c r="A17" s="12"/>
      <c r="B17" s="60">
        <v>2</v>
      </c>
      <c r="C17" s="64" t="s">
        <v>32</v>
      </c>
      <c r="D17" s="71"/>
      <c r="E17" s="69"/>
      <c r="F17" s="74"/>
      <c r="G17" s="54">
        <v>7</v>
      </c>
      <c r="H17" s="110" t="s">
        <v>38</v>
      </c>
      <c r="I17" s="120"/>
      <c r="J17" s="113">
        <f>'SO 3481'!Z20</f>
        <v>0</v>
      </c>
    </row>
    <row r="18" spans="1:26" ht="18" customHeight="1" x14ac:dyDescent="0.25">
      <c r="A18" s="12"/>
      <c r="B18" s="61">
        <v>3</v>
      </c>
      <c r="C18" s="65" t="s">
        <v>33</v>
      </c>
      <c r="D18" s="72"/>
      <c r="E18" s="70"/>
      <c r="F18" s="75"/>
      <c r="G18" s="54">
        <v>8</v>
      </c>
      <c r="H18" s="110" t="s">
        <v>39</v>
      </c>
      <c r="I18" s="120"/>
      <c r="J18" s="113">
        <v>0</v>
      </c>
    </row>
    <row r="19" spans="1:26" ht="18" customHeight="1" x14ac:dyDescent="0.25">
      <c r="A19" s="12"/>
      <c r="B19" s="61">
        <v>4</v>
      </c>
      <c r="C19" s="66"/>
      <c r="D19" s="72"/>
      <c r="E19" s="70"/>
      <c r="F19" s="75"/>
      <c r="G19" s="54">
        <v>9</v>
      </c>
      <c r="H19" s="118"/>
      <c r="I19" s="120"/>
      <c r="J19" s="119"/>
    </row>
    <row r="20" spans="1:26" ht="18" customHeight="1" thickBot="1" x14ac:dyDescent="0.3">
      <c r="A20" s="12"/>
      <c r="B20" s="61">
        <v>5</v>
      </c>
      <c r="C20" s="67" t="s">
        <v>34</v>
      </c>
      <c r="D20" s="73"/>
      <c r="E20" s="94"/>
      <c r="F20" s="101">
        <f>SUM(F16:F19)</f>
        <v>0</v>
      </c>
      <c r="G20" s="54">
        <v>10</v>
      </c>
      <c r="H20" s="110" t="s">
        <v>34</v>
      </c>
      <c r="I20" s="122"/>
      <c r="J20" s="93">
        <f>SUM(J16:J19)</f>
        <v>0</v>
      </c>
    </row>
    <row r="21" spans="1:26" ht="18" customHeight="1" thickTop="1" x14ac:dyDescent="0.25">
      <c r="A21" s="12"/>
      <c r="B21" s="58" t="s">
        <v>47</v>
      </c>
      <c r="C21" s="62" t="s">
        <v>7</v>
      </c>
      <c r="D21" s="68"/>
      <c r="E21" s="19"/>
      <c r="F21" s="92"/>
      <c r="G21" s="58" t="s">
        <v>53</v>
      </c>
      <c r="H21" s="55" t="s">
        <v>7</v>
      </c>
      <c r="I21" s="29"/>
      <c r="J21" s="123"/>
    </row>
    <row r="22" spans="1:26" ht="18" customHeight="1" x14ac:dyDescent="0.25">
      <c r="A22" s="12"/>
      <c r="B22" s="53">
        <v>11</v>
      </c>
      <c r="C22" s="56" t="s">
        <v>48</v>
      </c>
      <c r="D22" s="80"/>
      <c r="E22" s="82" t="s">
        <v>51</v>
      </c>
      <c r="F22" s="74">
        <f>((F16*U22*0)+(F17*V22*0)+(F18*W22*0))/100</f>
        <v>0</v>
      </c>
      <c r="G22" s="53">
        <v>16</v>
      </c>
      <c r="H22" s="109" t="s">
        <v>54</v>
      </c>
      <c r="I22" s="121" t="s">
        <v>51</v>
      </c>
      <c r="J22" s="11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4">
        <v>12</v>
      </c>
      <c r="C23" s="57" t="s">
        <v>49</v>
      </c>
      <c r="D23" s="59"/>
      <c r="E23" s="82" t="s">
        <v>52</v>
      </c>
      <c r="F23" s="75">
        <f>((F16*U23*0)+(F17*V23*0)+(F18*W23*0))/100</f>
        <v>0</v>
      </c>
      <c r="G23" s="54">
        <v>17</v>
      </c>
      <c r="H23" s="110" t="s">
        <v>55</v>
      </c>
      <c r="I23" s="121" t="s">
        <v>51</v>
      </c>
      <c r="J23" s="113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4">
        <v>13</v>
      </c>
      <c r="C24" s="57" t="s">
        <v>50</v>
      </c>
      <c r="D24" s="59"/>
      <c r="E24" s="82" t="s">
        <v>51</v>
      </c>
      <c r="F24" s="75">
        <f>((F16*U24*0)+(F17*V24*0)+(F18*W24*0))/100</f>
        <v>0</v>
      </c>
      <c r="G24" s="54">
        <v>18</v>
      </c>
      <c r="H24" s="110" t="s">
        <v>56</v>
      </c>
      <c r="I24" s="121" t="s">
        <v>52</v>
      </c>
      <c r="J24" s="113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4">
        <v>14</v>
      </c>
      <c r="C25" s="20"/>
      <c r="D25" s="59"/>
      <c r="E25" s="83"/>
      <c r="F25" s="81"/>
      <c r="G25" s="54">
        <v>19</v>
      </c>
      <c r="H25" s="118"/>
      <c r="I25" s="120"/>
      <c r="J25" s="119"/>
    </row>
    <row r="26" spans="1:26" ht="18" customHeight="1" thickBot="1" x14ac:dyDescent="0.3">
      <c r="A26" s="12"/>
      <c r="B26" s="54">
        <v>15</v>
      </c>
      <c r="C26" s="57"/>
      <c r="D26" s="59"/>
      <c r="E26" s="59"/>
      <c r="F26" s="102"/>
      <c r="G26" s="54">
        <v>20</v>
      </c>
      <c r="H26" s="110" t="s">
        <v>34</v>
      </c>
      <c r="I26" s="122"/>
      <c r="J26" s="93">
        <f>SUM(J22:J25)+SUM(F22:F25)</f>
        <v>0</v>
      </c>
    </row>
    <row r="27" spans="1:26" ht="18" customHeight="1" thickTop="1" x14ac:dyDescent="0.25">
      <c r="A27" s="12"/>
      <c r="B27" s="95"/>
      <c r="C27" s="134" t="s">
        <v>62</v>
      </c>
      <c r="D27" s="127"/>
      <c r="E27" s="96"/>
      <c r="F27" s="30"/>
      <c r="G27" s="103" t="s">
        <v>40</v>
      </c>
      <c r="H27" s="98" t="s">
        <v>41</v>
      </c>
      <c r="I27" s="29"/>
      <c r="J27" s="32"/>
    </row>
    <row r="28" spans="1:26" ht="18" customHeight="1" x14ac:dyDescent="0.25">
      <c r="A28" s="12"/>
      <c r="B28" s="26"/>
      <c r="C28" s="125"/>
      <c r="D28" s="128"/>
      <c r="E28" s="22"/>
      <c r="F28" s="12"/>
      <c r="G28" s="104">
        <v>21</v>
      </c>
      <c r="H28" s="108" t="s">
        <v>42</v>
      </c>
      <c r="I28" s="115"/>
      <c r="J28" s="91">
        <f>F20+J20+F26+J26</f>
        <v>0</v>
      </c>
    </row>
    <row r="29" spans="1:26" ht="18" customHeight="1" x14ac:dyDescent="0.25">
      <c r="A29" s="12"/>
      <c r="B29" s="76"/>
      <c r="C29" s="126"/>
      <c r="D29" s="129"/>
      <c r="E29" s="22"/>
      <c r="F29" s="12"/>
      <c r="G29" s="53">
        <v>22</v>
      </c>
      <c r="H29" s="109" t="s">
        <v>43</v>
      </c>
      <c r="I29" s="116">
        <f>J28-SUM('SO 3481'!K9:'SO 3481'!K19)</f>
        <v>0</v>
      </c>
      <c r="J29" s="112">
        <f>ROUND(((ROUND(I29,2)*20)*1/100),2)</f>
        <v>0</v>
      </c>
    </row>
    <row r="30" spans="1:26" ht="18" customHeight="1" x14ac:dyDescent="0.25">
      <c r="A30" s="12"/>
      <c r="B30" s="23"/>
      <c r="C30" s="118"/>
      <c r="D30" s="120"/>
      <c r="E30" s="22"/>
      <c r="F30" s="12"/>
      <c r="G30" s="54">
        <v>23</v>
      </c>
      <c r="H30" s="110" t="s">
        <v>44</v>
      </c>
      <c r="I30" s="82">
        <f>SUM('SO 3481'!K9:'SO 3481'!K19)</f>
        <v>0</v>
      </c>
      <c r="J30" s="113">
        <f>ROUND(((ROUND(I30,2)*0)/100),2)</f>
        <v>0</v>
      </c>
    </row>
    <row r="31" spans="1:26" ht="18" customHeight="1" x14ac:dyDescent="0.25">
      <c r="A31" s="12"/>
      <c r="B31" s="24"/>
      <c r="C31" s="130"/>
      <c r="D31" s="131"/>
      <c r="E31" s="22"/>
      <c r="F31" s="12"/>
      <c r="G31" s="104">
        <v>24</v>
      </c>
      <c r="H31" s="108" t="s">
        <v>45</v>
      </c>
      <c r="I31" s="107"/>
      <c r="J31" s="124">
        <f>SUM(J28:J30)</f>
        <v>0</v>
      </c>
    </row>
    <row r="32" spans="1:26" ht="18" customHeight="1" thickBot="1" x14ac:dyDescent="0.3">
      <c r="A32" s="12"/>
      <c r="B32" s="42"/>
      <c r="C32" s="111"/>
      <c r="D32" s="117"/>
      <c r="E32" s="77"/>
      <c r="F32" s="78"/>
      <c r="G32" s="53" t="s">
        <v>46</v>
      </c>
      <c r="H32" s="111"/>
      <c r="I32" s="117"/>
      <c r="J32" s="114"/>
    </row>
    <row r="33" spans="1:10" ht="18" customHeight="1" thickTop="1" x14ac:dyDescent="0.25">
      <c r="A33" s="12"/>
      <c r="B33" s="95"/>
      <c r="C33" s="96"/>
      <c r="D33" s="132" t="s">
        <v>60</v>
      </c>
      <c r="E33" s="16"/>
      <c r="F33" s="97"/>
      <c r="G33" s="105">
        <v>26</v>
      </c>
      <c r="H33" s="133" t="s">
        <v>61</v>
      </c>
      <c r="I33" s="30"/>
      <c r="J33" s="106"/>
    </row>
    <row r="34" spans="1:10" ht="18" customHeight="1" x14ac:dyDescent="0.25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 x14ac:dyDescent="0.25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 x14ac:dyDescent="0.25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 x14ac:dyDescent="0.25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 x14ac:dyDescent="0.25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 x14ac:dyDescent="0.25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 x14ac:dyDescent="0.3">
      <c r="A40" s="12"/>
      <c r="B40" s="76"/>
      <c r="C40" s="77"/>
      <c r="D40" s="13"/>
      <c r="E40" s="13"/>
      <c r="F40" s="13"/>
      <c r="G40" s="13"/>
      <c r="H40" s="13"/>
      <c r="I40" s="78"/>
      <c r="J40" s="79"/>
    </row>
    <row r="41" spans="1:10" ht="15.75" thickTop="1" x14ac:dyDescent="0.25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8</vt:i4>
      </vt:variant>
    </vt:vector>
  </HeadingPairs>
  <TitlesOfParts>
    <vt:vector size="13" baseType="lpstr">
      <vt:lpstr>Rekapitulácia</vt:lpstr>
      <vt:lpstr>SO 3479</vt:lpstr>
      <vt:lpstr>SO 3480</vt:lpstr>
      <vt:lpstr>SO 3481</vt:lpstr>
      <vt:lpstr>SO 3482</vt:lpstr>
      <vt:lpstr>'Rekap 3479'!Názvy_tlače</vt:lpstr>
      <vt:lpstr>'Rekap 3480'!Názvy_tlače</vt:lpstr>
      <vt:lpstr>'Rekap 3481'!Názvy_tlače</vt:lpstr>
      <vt:lpstr>'Rekap 3482'!Názvy_tlače</vt:lpstr>
      <vt:lpstr>'SO 3479'!Názvy_tlače</vt:lpstr>
      <vt:lpstr>'SO 3480'!Názvy_tlače</vt:lpstr>
      <vt:lpstr>'SO 3481'!Názvy_tlače</vt:lpstr>
      <vt:lpstr>'SO 3482'!Názvy_tlače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usr_peter</dc:creator>
  <cp:lastModifiedBy>Starosta</cp:lastModifiedBy>
  <cp:lastPrinted>2019-05-21T12:43:58Z</cp:lastPrinted>
  <dcterms:created xsi:type="dcterms:W3CDTF">2019-05-15T05:43:29Z</dcterms:created>
  <dcterms:modified xsi:type="dcterms:W3CDTF">2019-05-21T12:49:54Z</dcterms:modified>
</cp:coreProperties>
</file>